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240" windowHeight="11310" activeTab="3"/>
  </bookViews>
  <sheets>
    <sheet name="נב&quot;מ" sheetId="4" r:id="rId1"/>
    <sheet name="הגנה&quot;צ" sheetId="5" r:id="rId2"/>
    <sheet name="שו&quot;ט" sheetId="6" r:id="rId3"/>
    <sheet name="סה&quot;כ" sheetId="9" r:id="rId4"/>
  </sheets>
  <definedNames>
    <definedName name="_xlnm.Print_Area" localSheetId="1">'הגנה"צ'!$A$1:$G$102</definedName>
    <definedName name="_xlnm.Print_Area" localSheetId="0">'נב"מ'!$A$1:$G$102</definedName>
    <definedName name="_xlnm.Print_Area" localSheetId="3">'סה"כ'!$A$1:$G$102</definedName>
    <definedName name="_xlnm.Print_Area" localSheetId="2">'שו"ט'!$A$1:$G$102</definedName>
    <definedName name="_xlnm.Print_Titles" localSheetId="3">'סה"כ'!$2:$2</definedName>
  </definedNames>
  <calcPr calcId="152511"/>
</workbook>
</file>

<file path=xl/calcChain.xml><?xml version="1.0" encoding="utf-8"?>
<calcChain xmlns="http://schemas.openxmlformats.org/spreadsheetml/2006/main">
  <c r="E96" i="9" l="1"/>
  <c r="D89" i="9"/>
  <c r="D90" i="9"/>
  <c r="D91" i="9"/>
  <c r="D72" i="9"/>
  <c r="D73" i="9"/>
  <c r="D74" i="9"/>
  <c r="D75" i="9"/>
  <c r="D76" i="9"/>
  <c r="D77" i="9"/>
  <c r="D78" i="9"/>
  <c r="D79" i="9"/>
  <c r="D80" i="9"/>
  <c r="D81" i="9"/>
  <c r="D82" i="9"/>
  <c r="D83" i="9"/>
  <c r="D71" i="9"/>
  <c r="D59" i="9"/>
  <c r="D60" i="9"/>
  <c r="D61" i="9"/>
  <c r="D62" i="9"/>
  <c r="D63" i="9"/>
  <c r="D64" i="9"/>
  <c r="D65" i="9"/>
  <c r="D66" i="9"/>
  <c r="D58" i="9"/>
  <c r="F57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4" i="9"/>
  <c r="F96" i="9" l="1"/>
  <c r="F97" i="9" s="1"/>
  <c r="F99" i="9" s="1"/>
  <c r="F96" i="6"/>
  <c r="F97" i="6" s="1"/>
  <c r="F99" i="6" s="1"/>
  <c r="F91" i="6"/>
  <c r="F90" i="6"/>
  <c r="F89" i="6"/>
  <c r="F96" i="5"/>
  <c r="F97" i="5" s="1"/>
  <c r="F99" i="5" s="1"/>
  <c r="F91" i="5"/>
  <c r="F90" i="5"/>
  <c r="F89" i="5"/>
  <c r="F96" i="4"/>
  <c r="F97" i="4" s="1"/>
  <c r="F99" i="4" s="1"/>
  <c r="F91" i="4"/>
  <c r="F90" i="4"/>
  <c r="F89" i="4"/>
  <c r="F92" i="5" l="1"/>
  <c r="F94" i="5" s="1"/>
  <c r="F100" i="5" s="1"/>
  <c r="F92" i="6"/>
  <c r="F94" i="6" s="1"/>
  <c r="F100" i="6" s="1"/>
  <c r="F92" i="4"/>
  <c r="F94" i="4" s="1"/>
  <c r="F100" i="4" s="1"/>
  <c r="F58" i="9" l="1"/>
  <c r="F74" i="9"/>
  <c r="F74" i="6"/>
  <c r="F74" i="5"/>
  <c r="F74" i="4"/>
  <c r="F81" i="9"/>
  <c r="F82" i="9"/>
  <c r="F83" i="9"/>
  <c r="F83" i="6"/>
  <c r="F82" i="6"/>
  <c r="F81" i="6"/>
  <c r="F83" i="5"/>
  <c r="F82" i="5"/>
  <c r="F81" i="5"/>
  <c r="F83" i="4"/>
  <c r="F82" i="4"/>
  <c r="F81" i="4"/>
  <c r="F60" i="9"/>
  <c r="F61" i="9"/>
  <c r="F63" i="9"/>
  <c r="F66" i="9"/>
  <c r="F65" i="9"/>
  <c r="F64" i="9"/>
  <c r="F62" i="9"/>
  <c r="F59" i="9"/>
  <c r="F66" i="6"/>
  <c r="F65" i="6"/>
  <c r="F64" i="6"/>
  <c r="F63" i="6"/>
  <c r="F62" i="6"/>
  <c r="F61" i="6"/>
  <c r="F60" i="6"/>
  <c r="F59" i="6"/>
  <c r="F58" i="6"/>
  <c r="F66" i="5"/>
  <c r="F65" i="5"/>
  <c r="F64" i="5"/>
  <c r="F63" i="5"/>
  <c r="F62" i="5"/>
  <c r="F61" i="5"/>
  <c r="F60" i="5"/>
  <c r="F59" i="5"/>
  <c r="F58" i="5"/>
  <c r="F66" i="4"/>
  <c r="F65" i="4"/>
  <c r="F64" i="4"/>
  <c r="F63" i="4"/>
  <c r="F62" i="4"/>
  <c r="F61" i="4"/>
  <c r="F60" i="4"/>
  <c r="F59" i="4"/>
  <c r="F58" i="4"/>
  <c r="F67" i="6" l="1"/>
  <c r="F67" i="5"/>
  <c r="F67" i="4"/>
  <c r="F67" i="9"/>
  <c r="F91" i="9"/>
  <c r="F89" i="9"/>
  <c r="F90" i="9"/>
  <c r="F72" i="9"/>
  <c r="F73" i="9"/>
  <c r="F76" i="9"/>
  <c r="F71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5" i="9"/>
  <c r="F46" i="9"/>
  <c r="F47" i="9"/>
  <c r="F49" i="9"/>
  <c r="F50" i="9"/>
  <c r="F51" i="9"/>
  <c r="F4" i="9"/>
  <c r="F80" i="9"/>
  <c r="F79" i="9"/>
  <c r="F78" i="9"/>
  <c r="F77" i="9"/>
  <c r="F75" i="9"/>
  <c r="F52" i="9"/>
  <c r="F48" i="9"/>
  <c r="F44" i="9"/>
  <c r="F80" i="6"/>
  <c r="F79" i="6"/>
  <c r="F78" i="6"/>
  <c r="F77" i="6"/>
  <c r="F76" i="6"/>
  <c r="F75" i="6"/>
  <c r="F73" i="6"/>
  <c r="F72" i="6"/>
  <c r="F71" i="6"/>
  <c r="F69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80" i="5"/>
  <c r="F79" i="5"/>
  <c r="F78" i="5"/>
  <c r="F77" i="5"/>
  <c r="F76" i="5"/>
  <c r="F75" i="5"/>
  <c r="F73" i="5"/>
  <c r="F72" i="5"/>
  <c r="F71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80" i="4"/>
  <c r="F79" i="4"/>
  <c r="F78" i="4"/>
  <c r="F77" i="4"/>
  <c r="F76" i="4"/>
  <c r="F75" i="4"/>
  <c r="F73" i="4"/>
  <c r="F72" i="4"/>
  <c r="F71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84" i="4" l="1"/>
  <c r="F84" i="5"/>
  <c r="F86" i="5" s="1"/>
  <c r="F84" i="6"/>
  <c r="F86" i="6" s="1"/>
  <c r="F84" i="9"/>
  <c r="F86" i="9" s="1"/>
  <c r="F86" i="4"/>
  <c r="F53" i="6"/>
  <c r="F55" i="6" s="1"/>
  <c r="F101" i="6" s="1"/>
  <c r="F102" i="6" s="1"/>
  <c r="G1" i="6" s="1"/>
  <c r="F69" i="5"/>
  <c r="F53" i="5"/>
  <c r="F55" i="5" s="1"/>
  <c r="F92" i="9"/>
  <c r="F94" i="9" s="1"/>
  <c r="F100" i="9" s="1"/>
  <c r="F53" i="4"/>
  <c r="F55" i="4" s="1"/>
  <c r="F69" i="4"/>
  <c r="F53" i="9"/>
  <c r="F69" i="9"/>
  <c r="F101" i="5" l="1"/>
  <c r="F102" i="5" s="1"/>
  <c r="G1" i="5" s="1"/>
  <c r="F101" i="4"/>
  <c r="F102" i="4" s="1"/>
  <c r="G1" i="4" s="1"/>
  <c r="F55" i="9"/>
  <c r="F101" i="9" s="1"/>
  <c r="F102" i="9" s="1"/>
  <c r="G1" i="9" l="1"/>
</calcChain>
</file>

<file path=xl/sharedStrings.xml><?xml version="1.0" encoding="utf-8"?>
<sst xmlns="http://schemas.openxmlformats.org/spreadsheetml/2006/main" count="780" uniqueCount="119">
  <si>
    <t>ספ'</t>
  </si>
  <si>
    <t>תאור</t>
  </si>
  <si>
    <t>יחידה</t>
  </si>
  <si>
    <t>כמות</t>
  </si>
  <si>
    <t>הערות</t>
  </si>
  <si>
    <t>סה"כ, כולל מע"מ</t>
  </si>
  <si>
    <t>סה"כ, לפני מע"מ</t>
  </si>
  <si>
    <t>סה"כ פרק 01</t>
  </si>
  <si>
    <t>סה"כ פרק 02</t>
  </si>
  <si>
    <t>סה"כ פרק 04</t>
  </si>
  <si>
    <t>החלפת מדחס במדחס חדש, זהה למקורי או שווה ערך מאושר, כולל שטיפת המערכת, מילוי גז והחלפת מסנן מייבש וקבלים, בהספק עד 1.5 כ"ס כולל</t>
  </si>
  <si>
    <t>קומפלט</t>
  </si>
  <si>
    <t>עלות (₪)</t>
  </si>
  <si>
    <t>מחיר (₪)</t>
  </si>
  <si>
    <t>החלפת מדחס - כנ"ל - בהספק 2 עד 2.5 כ"ס</t>
  </si>
  <si>
    <t>החלפת מדחס - כנ"ל - בהספק 3 עד 3.5 כ"ס</t>
  </si>
  <si>
    <t>החלפת מנוע מפוח מאייד/מעבה במנוע חדש</t>
  </si>
  <si>
    <t>החלפת כנף למפוח מעבה</t>
  </si>
  <si>
    <t>החלפת מאיץ למפוח מאייד</t>
  </si>
  <si>
    <t>החלפת בית מפוח מאייד</t>
  </si>
  <si>
    <t>החלפת בית כנף מעבה</t>
  </si>
  <si>
    <t>החלפת מנוע תריס פיזור אויר במזגן מפוצל</t>
  </si>
  <si>
    <t>תיקון נזילת גז - כנ"ל - במזגן מיני מרכזי</t>
  </si>
  <si>
    <t>החלפת בריכת ניקוז</t>
  </si>
  <si>
    <t>מטר</t>
  </si>
  <si>
    <t>החלפת מסנן אויר מושלם מקורי</t>
  </si>
  <si>
    <t>החלפת מילוי מסנן אויר (בד)</t>
  </si>
  <si>
    <t>החלפת תושבות גומי למדחס (כעבודה נפרדת)</t>
  </si>
  <si>
    <t>החלפת שלט הפעלה למזגן מפוצל</t>
  </si>
  <si>
    <t>החלפת קבל למנוע מעבה/מאייד (כעבודה נפרדת)</t>
  </si>
  <si>
    <t>החלפת קבל עבודה למדחס (כעבודה נפרדת)</t>
  </si>
  <si>
    <t>החלפת בורר מצבים ראשי</t>
  </si>
  <si>
    <t>החלפת מגן יתרת זרם (קליקסון)</t>
  </si>
  <si>
    <t>החלפת טרמוסטט במזגן</t>
  </si>
  <si>
    <t>החלפת ממסר עבודה למדחס חד-פאזי (מתנע)</t>
  </si>
  <si>
    <t>החלפת ממסר עבודה למדחס תלת-פאזי</t>
  </si>
  <si>
    <t>החלפת/הוספת טיימר השהיה למניעת התנעה חוזרת של מדחס תוך פחות מ- 3 דקות</t>
  </si>
  <si>
    <t>החלפת מערכת התנעה אלקטרונית (קבל אלקטרוני)</t>
  </si>
  <si>
    <t>החלפת סליל לשסתום אלקטרו-מגנטי למשאבת חום</t>
  </si>
  <si>
    <t>החלפת שסתום לשמירת לחץ יניקה (נגד קיפאון) כולל מילוי גז ומסנן מייבש</t>
  </si>
  <si>
    <t>הוספת שסתום כנ"ל</t>
  </si>
  <si>
    <t>הוספת די אייסר כנ"ל</t>
  </si>
  <si>
    <t>החלפת כרטיס אלקטרוני ראשי</t>
  </si>
  <si>
    <t>החלפת/הוספת פרסוסטט אלקטרוני לשמירת לחץ ראש ע"י ויסות רציף למפוח יחידת החוץ, במצב קירור</t>
  </si>
  <si>
    <t>החלפת טרמוסטט חדר, כולל פנל הפעלה וטיימר השהיית הפעלה חוזרת וכו'</t>
  </si>
  <si>
    <t>הוספת טרמוסטט חדר כנ"ל במקום טרמוסטט במזגן</t>
  </si>
  <si>
    <t>החלפת חוטים שרופים במזגן וחיווט מחדש</t>
  </si>
  <si>
    <t>תיקון מזגן שלא הצריכה חלקים וחומרים. מודגש שסעיף זה לא יוצמד לסעיף אחר כלשהו</t>
  </si>
  <si>
    <t>טיפול מונע למזגן</t>
  </si>
  <si>
    <t>ש"ע</t>
  </si>
  <si>
    <t>ש"ע טכנאי בכיר או חשמלאי מוסמך לעבודה שאינה מופיעה ב"כתב הכמויות" ואושרה ע"י המשרד לבצעה ברג'י</t>
  </si>
  <si>
    <t>ש"ע כנ"ל לטכנאי עוזר</t>
  </si>
  <si>
    <t>תוספת למעבר בטון (רצפה, תקרה או גג)</t>
  </si>
  <si>
    <t>הספקה והתקנת סורג בטחון מגולוון ליחידת החוץ, כולל 2 מנעולי תליה עם מפתחות</t>
  </si>
  <si>
    <t>הספקה והתקנת מפסק בטחון מוגן מים ליחידת החוץ</t>
  </si>
  <si>
    <t>התקנה בסיסית של מזגן מיני מרכזי, בהספק 4-6 כ"ס, כולל 2 מ"א ערכת צנרת, כולל פתח אחד בקיר בלוקים או בטון</t>
  </si>
  <si>
    <t>החלפת מדחס - כנ"ל - בהספק 4 עד 5 כ"ס</t>
  </si>
  <si>
    <t>החלפת מדחס - כנ"ל - בהספק  6 כ"ס</t>
  </si>
  <si>
    <t>החלפת שסתום למזגן מיני מרכזי, כולל מילוי גז</t>
  </si>
  <si>
    <t>החלפת רגש</t>
  </si>
  <si>
    <t>החלפת כרטיס אלקטרוני משני</t>
  </si>
  <si>
    <t>החלפת עינית לפיקוד</t>
  </si>
  <si>
    <t>התאמות מזגן לפיקוד חיצוני לשמירת טמפרטורה</t>
  </si>
  <si>
    <t>אספקה והתקנת מתאם לתריס אויר חוזר</t>
  </si>
  <si>
    <t xml:space="preserve">פרק 01 - שרות </t>
  </si>
  <si>
    <t>אספקה והתקנת מרכזיה למאייד</t>
  </si>
  <si>
    <t>אספקה והתקנת תריס אויר חוזר עם פילטר</t>
  </si>
  <si>
    <t xml:space="preserve">אספקה והתקנת תריס אספקת אויר לקיר, פלסטי </t>
  </si>
  <si>
    <t xml:space="preserve">אספקה והתקנת תריס אספקת אויר אלומיניום, כולל ווסת אויר </t>
  </si>
  <si>
    <t>פתיחת פתח לתריס אויר בקיר בלוקים, כולל תיקוני טיח וצבע</t>
  </si>
  <si>
    <t>החלפת קפילר, כולל מילוי גז</t>
  </si>
  <si>
    <t xml:space="preserve">הוספת/החלפת צינור ניקוז פלסטי שרשורי </t>
  </si>
  <si>
    <t>תיקון נזילת גז, כולל גז והחלפת מסנן מייבש, במזגן חלון או מפוצל</t>
  </si>
  <si>
    <t xml:space="preserve">תיקון נזילת מים </t>
  </si>
  <si>
    <t>כנ"ל במיני מרכזי</t>
  </si>
  <si>
    <t>החלפת די-אייסר אלקטרוני להפשרה (נגד קיפאון הסוללה)</t>
  </si>
  <si>
    <t>%</t>
  </si>
  <si>
    <t>סה"כ פרק 01, לאחר מתן הנחה</t>
  </si>
  <si>
    <t>אחוז הנחה פרק 01</t>
  </si>
  <si>
    <t>אחוז הנחה פרק 03</t>
  </si>
  <si>
    <t>סה"כ פרק 03, לאחר מתן הנחה</t>
  </si>
  <si>
    <t>אחוז הנחה פרק 04</t>
  </si>
  <si>
    <t>סה"כ פרק 04, לאחר מתן הנחה</t>
  </si>
  <si>
    <t>החלפת שסתום משאבת חום, כולל מילוי גז ומסנן מייבש</t>
  </si>
  <si>
    <t>התקנת מזגן מפוצל, כולל הספקה והתקנת ערכת הרכבה הכוללת צנרת גז מבודדת וחשמל עם חיזוקים, בין יחידת הפנים ליחידת החוץ באורך עד 2 מטר, כולל סטנד/שולחן מגולון ליחידת החוץ, חיזוקים וכל האביזרים הדרושים, כולל עד 2 מעברים בקירות בלוקים או גבס כולל שרווילים ותיקוני קיר, טיח וצבע, הספקה והתקנת צינור ניקוז פלסטי שרשורי באורך עד 5 מטר, השלמת גז והפעלה. כולל העברת המזגן למקום התקנה בתחום האיזור</t>
  </si>
  <si>
    <t>תוספת לנ"ל עבור כל מעבר קיר נוסף, מעבר ל- 2 מעברים, כולל שרוולים ותיקוני קיר, טיח וצבע</t>
  </si>
  <si>
    <t>תוספת לנ"ל עבור ערכת הרכבה, כולל חיזוקים מעל 2 מטר (עד 2 מטר כלול במחיר התקנת המזגן)</t>
  </si>
  <si>
    <t>תוספת לנ"ל עבור הספקה והתקנת צינור ניקוז פלסטי שרשורי עם חיזוקים, מעל 5 מטר אורך (עד 5 מטר אורך כלול במחיר ההתקנה)</t>
  </si>
  <si>
    <t>הספקה והתקנת תעלת PVC "איבוקו" במידות 6x6 ס"מ עבור ערכת הרכבה, כולל חיזוקים, סופיות וזוויות ומעברים בקירות</t>
  </si>
  <si>
    <t>פירוק מזגן מפוצל עם כל אביזריו והעברתו למקום אחר בתחום האיזור, אשר ייקבע ע"י נציג המשרד</t>
  </si>
  <si>
    <t>אספקה והתקנת צנרת גז, חשמל ופיקוד</t>
  </si>
  <si>
    <t>אספקה והתקנת צנרת ניקוז, שרשורי בקוטר 32 מ"מ, כולל חיזוקים</t>
  </si>
  <si>
    <t>אספקה והתקנת תעלות אויר גמישות (שרשוריות), בקוטר פנימי ''8</t>
  </si>
  <si>
    <t>אספקה והתקנת תעלות אויר גמישות (שרשוריות), בקוטר פנימי ''10</t>
  </si>
  <si>
    <t>אספקה והתקנת תעלות אויר גמישות (שרשוריות), בקוטר פנימי ''12</t>
  </si>
  <si>
    <t>אספקה והתקנת תריס אספקת אויר תיקרתי, כולל מתאם ''8, ''10, ''12</t>
  </si>
  <si>
    <t>הערכת עלות כוללת</t>
  </si>
  <si>
    <t>קריאה דחופה</t>
  </si>
  <si>
    <t>רכש מזגן, כאשר סוג, גודל, דגם, יצרן, דרישות מיוחדות, מיקום התקנה ייקבעו ע"י המזמין</t>
  </si>
  <si>
    <t>סך עלות רכש</t>
  </si>
  <si>
    <t>1</t>
  </si>
  <si>
    <t>5.2.1</t>
  </si>
  <si>
    <t>מיזוג אישי - מכרז 48/2017 - כתב כמויות</t>
  </si>
  <si>
    <t>פרק 02 - מזגנים מפוצלים</t>
  </si>
  <si>
    <t>פרק 03 - מזגנים מיני מרכזיים</t>
  </si>
  <si>
    <t>פרק 04 - שעות עבודה</t>
  </si>
  <si>
    <t>4.1</t>
  </si>
  <si>
    <t>תת-פרק 4.1 - קריאת שירות</t>
  </si>
  <si>
    <t>4.1.1</t>
  </si>
  <si>
    <t>4.1.2</t>
  </si>
  <si>
    <t>4.1.3</t>
  </si>
  <si>
    <t>סה"כ תת פרק 4.1</t>
  </si>
  <si>
    <t>% הנחה תת פרק 4.1</t>
  </si>
  <si>
    <t>סה"כ תת פרק 4.1 לאחר מתן הנחה</t>
  </si>
  <si>
    <t>תת-פרק 4.2 - חומרים ועבודות נוספות</t>
  </si>
  <si>
    <t>סה"כ תת-פרק 4.2</t>
  </si>
  <si>
    <t>% "רווח קבלני" תת-פרק 4.2</t>
  </si>
  <si>
    <t>סה"כ תת-פרק 4.2, לאחר קביעת % "רווח קבלני"</t>
  </si>
  <si>
    <t>סה"כ פרק 04 לאחר מתן % הנחה ו- % "רווח קבלני"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</si>
</sst>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#,##0.00_ ;\-#,##0.00\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30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3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6" xfId="0" applyBorder="1"/>
    <xf numFmtId="0" fontId="0" fillId="0" borderId="12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0" borderId="0" xfId="0" applyFont="1"/>
    <xf numFmtId="0" fontId="4" fillId="3" borderId="14" xfId="0" applyFont="1" applyFill="1" applyBorder="1"/>
    <xf numFmtId="0" fontId="4" fillId="3" borderId="15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4" fillId="3" borderId="14" xfId="0" applyFont="1" applyFill="1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43" fontId="2" fillId="2" borderId="14" xfId="1" applyFont="1" applyFill="1" applyBorder="1" applyAlignment="1">
      <alignment horizontal="center" vertical="center" wrapText="1"/>
    </xf>
    <xf numFmtId="43" fontId="4" fillId="3" borderId="14" xfId="1" applyFont="1" applyFill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5" fontId="6" fillId="0" borderId="18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0" fillId="0" borderId="10" xfId="0" applyNumberForma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43" fontId="0" fillId="0" borderId="23" xfId="1" applyFont="1" applyBorder="1" applyAlignment="1">
      <alignment horizontal="center" vertical="center"/>
    </xf>
    <xf numFmtId="43" fontId="2" fillId="0" borderId="23" xfId="1" applyFont="1" applyBorder="1" applyAlignment="1">
      <alignment horizontal="center" vertical="center"/>
    </xf>
    <xf numFmtId="0" fontId="0" fillId="0" borderId="24" xfId="0" applyBorder="1"/>
    <xf numFmtId="0" fontId="0" fillId="0" borderId="27" xfId="0" applyBorder="1" applyAlignment="1">
      <alignment horizontal="center"/>
    </xf>
    <xf numFmtId="43" fontId="0" fillId="0" borderId="27" xfId="1" applyFont="1" applyBorder="1" applyAlignment="1">
      <alignment horizontal="center" vertical="center"/>
    </xf>
    <xf numFmtId="43" fontId="2" fillId="0" borderId="27" xfId="1" applyFont="1" applyBorder="1" applyAlignment="1">
      <alignment horizontal="center" vertical="center"/>
    </xf>
    <xf numFmtId="0" fontId="0" fillId="0" borderId="28" xfId="0" applyBorder="1"/>
    <xf numFmtId="0" fontId="2" fillId="0" borderId="19" xfId="0" applyFont="1" applyBorder="1" applyAlignment="1">
      <alignment horizontal="center"/>
    </xf>
    <xf numFmtId="43" fontId="0" fillId="4" borderId="5" xfId="1" applyFont="1" applyFill="1" applyBorder="1" applyAlignment="1">
      <alignment horizontal="center" vertical="center"/>
    </xf>
    <xf numFmtId="43" fontId="2" fillId="4" borderId="5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9" xfId="0" applyBorder="1"/>
    <xf numFmtId="43" fontId="0" fillId="0" borderId="29" xfId="1" applyFont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/>
    </xf>
    <xf numFmtId="3" fontId="9" fillId="5" borderId="2" xfId="0" applyNumberFormat="1" applyFont="1" applyFill="1" applyBorder="1" applyAlignment="1">
      <alignment horizontal="center" vertical="center"/>
    </xf>
    <xf numFmtId="3" fontId="9" fillId="5" borderId="3" xfId="1" applyNumberFormat="1" applyFont="1" applyFill="1" applyBorder="1" applyAlignment="1">
      <alignment horizontal="center" vertical="center"/>
    </xf>
    <xf numFmtId="3" fontId="9" fillId="6" borderId="0" xfId="0" applyNumberFormat="1" applyFont="1" applyFill="1"/>
    <xf numFmtId="0" fontId="9" fillId="0" borderId="0" xfId="0" applyFont="1"/>
    <xf numFmtId="0" fontId="7" fillId="0" borderId="5" xfId="0" applyFont="1" applyBorder="1" applyAlignment="1">
      <alignment horizontal="right" vertical="center" readingOrder="2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1" xfId="0" applyFont="1" applyBorder="1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3" fontId="9" fillId="5" borderId="5" xfId="0" applyNumberFormat="1" applyFont="1" applyFill="1" applyBorder="1" applyAlignment="1">
      <alignment horizontal="center" vertical="center"/>
    </xf>
    <xf numFmtId="3" fontId="9" fillId="5" borderId="6" xfId="1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49" fontId="0" fillId="0" borderId="33" xfId="0" applyNumberFormat="1" applyBorder="1"/>
    <xf numFmtId="49" fontId="0" fillId="0" borderId="11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6" borderId="0" xfId="0" applyNumberFormat="1" applyFill="1"/>
    <xf numFmtId="49" fontId="0" fillId="0" borderId="0" xfId="0" applyNumberFormat="1"/>
    <xf numFmtId="0" fontId="2" fillId="0" borderId="34" xfId="0" applyFont="1" applyBorder="1" applyAlignment="1"/>
    <xf numFmtId="3" fontId="0" fillId="0" borderId="5" xfId="0" applyNumberForma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0" fontId="0" fillId="0" borderId="0" xfId="0" applyBorder="1"/>
    <xf numFmtId="3" fontId="10" fillId="0" borderId="5" xfId="0" applyNumberFormat="1" applyFont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6" borderId="0" xfId="0" applyNumberForma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36" xfId="0" applyFont="1" applyBorder="1"/>
    <xf numFmtId="3" fontId="0" fillId="0" borderId="27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38" xfId="0" applyFont="1" applyBorder="1"/>
    <xf numFmtId="0" fontId="0" fillId="0" borderId="39" xfId="0" applyBorder="1" applyAlignment="1">
      <alignment horizontal="center"/>
    </xf>
    <xf numFmtId="3" fontId="0" fillId="0" borderId="39" xfId="0" applyNumberFormat="1" applyBorder="1" applyAlignment="1">
      <alignment horizontal="center"/>
    </xf>
    <xf numFmtId="3" fontId="2" fillId="0" borderId="40" xfId="0" applyNumberFormat="1" applyFont="1" applyBorder="1" applyAlignment="1">
      <alignment horizontal="center"/>
    </xf>
    <xf numFmtId="3" fontId="9" fillId="5" borderId="30" xfId="1" applyNumberFormat="1" applyFont="1" applyFill="1" applyBorder="1" applyAlignment="1">
      <alignment horizontal="center" vertical="center"/>
    </xf>
    <xf numFmtId="43" fontId="0" fillId="0" borderId="33" xfId="1" applyFont="1" applyBorder="1" applyAlignment="1">
      <alignment horizontal="center" vertical="center"/>
    </xf>
    <xf numFmtId="43" fontId="0" fillId="0" borderId="32" xfId="1" applyFont="1" applyBorder="1" applyAlignment="1">
      <alignment horizontal="center" vertical="center"/>
    </xf>
    <xf numFmtId="43" fontId="2" fillId="0" borderId="32" xfId="1" applyFont="1" applyBorder="1" applyAlignment="1">
      <alignment horizontal="center" vertical="center"/>
    </xf>
    <xf numFmtId="43" fontId="2" fillId="4" borderId="32" xfId="1" applyFont="1" applyFill="1" applyBorder="1" applyAlignment="1">
      <alignment horizontal="center" vertical="center"/>
    </xf>
    <xf numFmtId="43" fontId="2" fillId="0" borderId="41" xfId="1" applyFont="1" applyBorder="1" applyAlignment="1">
      <alignment horizontal="center" vertical="center"/>
    </xf>
    <xf numFmtId="3" fontId="9" fillId="5" borderId="32" xfId="1" applyNumberFormat="1" applyFont="1" applyFill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/>
    </xf>
    <xf numFmtId="3" fontId="0" fillId="4" borderId="32" xfId="0" applyNumberFormat="1" applyFill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0" fontId="2" fillId="0" borderId="27" xfId="0" applyFont="1" applyBorder="1" applyAlignment="1">
      <alignment horizontal="right" vertical="center"/>
    </xf>
    <xf numFmtId="0" fontId="9" fillId="5" borderId="5" xfId="0" applyFont="1" applyFill="1" applyBorder="1" applyAlignment="1">
      <alignment vertical="center"/>
    </xf>
    <xf numFmtId="0" fontId="0" fillId="0" borderId="32" xfId="0" applyBorder="1" applyAlignment="1">
      <alignment horizontal="right" vertical="center" readingOrder="2"/>
    </xf>
    <xf numFmtId="0" fontId="2" fillId="0" borderId="19" xfId="0" applyFont="1" applyBorder="1" applyAlignment="1">
      <alignment horizontal="center"/>
    </xf>
    <xf numFmtId="0" fontId="0" fillId="0" borderId="5" xfId="0" applyBorder="1" applyAlignment="1">
      <alignment vertical="top" wrapText="1"/>
    </xf>
    <xf numFmtId="0" fontId="8" fillId="7" borderId="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rightToLeft="1" view="pageBreakPreview" zoomScaleNormal="100" zoomScaleSheetLayoutView="100" workbookViewId="0">
      <pane ySplit="2" topLeftCell="A96" activePane="bottomLeft" state="frozen"/>
      <selection pane="bottomLeft" activeCell="D98" sqref="D98"/>
    </sheetView>
  </sheetViews>
  <sheetFormatPr defaultRowHeight="14.25" x14ac:dyDescent="0.2"/>
  <cols>
    <col min="1" max="1" width="4.375" style="19" customWidth="1"/>
    <col min="2" max="2" width="49.5" customWidth="1"/>
    <col min="3" max="4" width="6.375" style="19" bestFit="1" customWidth="1"/>
    <col min="5" max="5" width="10.25" style="36" bestFit="1" customWidth="1"/>
    <col min="6" max="6" width="11.375" style="36" customWidth="1"/>
    <col min="7" max="7" width="20.25" customWidth="1"/>
  </cols>
  <sheetData>
    <row r="1" spans="1:7" ht="39" thickTop="1" thickBot="1" x14ac:dyDescent="0.55000000000000004">
      <c r="A1" s="124" t="s">
        <v>102</v>
      </c>
      <c r="B1" s="125"/>
      <c r="C1" s="125"/>
      <c r="D1" s="125"/>
      <c r="E1" s="125"/>
      <c r="F1" s="125"/>
      <c r="G1" s="44">
        <f>F102</f>
        <v>287732.25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13</v>
      </c>
      <c r="F2" s="30" t="s">
        <v>12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64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72</v>
      </c>
      <c r="C4" s="27" t="s">
        <v>11</v>
      </c>
      <c r="D4" s="27">
        <v>30</v>
      </c>
      <c r="E4" s="32">
        <v>300</v>
      </c>
      <c r="F4" s="32">
        <f t="shared" ref="F4:F9" si="0">E4*D4</f>
        <v>9000</v>
      </c>
      <c r="G4" s="2"/>
    </row>
    <row r="5" spans="1:7" x14ac:dyDescent="0.2">
      <c r="A5" s="46">
        <v>1.2</v>
      </c>
      <c r="B5" s="25" t="s">
        <v>22</v>
      </c>
      <c r="C5" s="27" t="s">
        <v>11</v>
      </c>
      <c r="D5" s="27">
        <v>10</v>
      </c>
      <c r="E5" s="32">
        <v>400</v>
      </c>
      <c r="F5" s="32">
        <f t="shared" si="0"/>
        <v>4000</v>
      </c>
      <c r="G5" s="2"/>
    </row>
    <row r="6" spans="1:7" x14ac:dyDescent="0.2">
      <c r="A6" s="46">
        <v>1.3</v>
      </c>
      <c r="B6" s="25" t="s">
        <v>73</v>
      </c>
      <c r="C6" s="27" t="s">
        <v>11</v>
      </c>
      <c r="D6" s="27">
        <v>20</v>
      </c>
      <c r="E6" s="32">
        <v>100</v>
      </c>
      <c r="F6" s="32">
        <f t="shared" si="0"/>
        <v>2000</v>
      </c>
      <c r="G6" s="2"/>
    </row>
    <row r="7" spans="1:7" s="23" customFormat="1" ht="28.5" x14ac:dyDescent="0.2">
      <c r="A7" s="46">
        <v>1.4</v>
      </c>
      <c r="B7" s="21" t="s">
        <v>47</v>
      </c>
      <c r="C7" s="27" t="s">
        <v>11</v>
      </c>
      <c r="D7" s="27">
        <v>20</v>
      </c>
      <c r="E7" s="32">
        <v>80</v>
      </c>
      <c r="F7" s="32">
        <f t="shared" si="0"/>
        <v>1600</v>
      </c>
      <c r="G7" s="22"/>
    </row>
    <row r="8" spans="1:7" x14ac:dyDescent="0.2">
      <c r="A8" s="46">
        <v>1.5</v>
      </c>
      <c r="B8" s="25" t="s">
        <v>48</v>
      </c>
      <c r="C8" s="27" t="s">
        <v>11</v>
      </c>
      <c r="D8" s="27">
        <v>50</v>
      </c>
      <c r="E8" s="32">
        <v>80</v>
      </c>
      <c r="F8" s="32">
        <f t="shared" si="0"/>
        <v>4000</v>
      </c>
      <c r="G8" s="2"/>
    </row>
    <row r="9" spans="1:7" s="23" customFormat="1" ht="42.75" x14ac:dyDescent="0.2">
      <c r="A9" s="20">
        <v>1.6</v>
      </c>
      <c r="B9" s="21" t="s">
        <v>10</v>
      </c>
      <c r="C9" s="27" t="s">
        <v>11</v>
      </c>
      <c r="D9" s="27">
        <v>4</v>
      </c>
      <c r="E9" s="32">
        <v>1000</v>
      </c>
      <c r="F9" s="32">
        <f t="shared" si="0"/>
        <v>4000</v>
      </c>
      <c r="G9" s="22"/>
    </row>
    <row r="10" spans="1:7" x14ac:dyDescent="0.2">
      <c r="A10" s="18">
        <v>1.7</v>
      </c>
      <c r="B10" s="25" t="s">
        <v>14</v>
      </c>
      <c r="C10" s="27" t="s">
        <v>11</v>
      </c>
      <c r="D10" s="27">
        <v>3</v>
      </c>
      <c r="E10" s="32">
        <v>1300</v>
      </c>
      <c r="F10" s="32">
        <f t="shared" ref="F10:F52" si="1">E10*D10</f>
        <v>3900</v>
      </c>
      <c r="G10" s="2"/>
    </row>
    <row r="11" spans="1:7" x14ac:dyDescent="0.2">
      <c r="A11" s="18">
        <v>1.8</v>
      </c>
      <c r="B11" s="25" t="s">
        <v>15</v>
      </c>
      <c r="C11" s="27" t="s">
        <v>11</v>
      </c>
      <c r="D11" s="27">
        <v>2</v>
      </c>
      <c r="E11" s="32">
        <v>1600</v>
      </c>
      <c r="F11" s="32">
        <f t="shared" si="1"/>
        <v>3200</v>
      </c>
      <c r="G11" s="2"/>
    </row>
    <row r="12" spans="1:7" x14ac:dyDescent="0.2">
      <c r="A12" s="18">
        <v>1.9</v>
      </c>
      <c r="B12" s="25" t="s">
        <v>56</v>
      </c>
      <c r="C12" s="27" t="s">
        <v>11</v>
      </c>
      <c r="D12" s="27">
        <v>1</v>
      </c>
      <c r="E12" s="32">
        <v>1850</v>
      </c>
      <c r="F12" s="32">
        <f t="shared" si="1"/>
        <v>1850</v>
      </c>
      <c r="G12" s="2"/>
    </row>
    <row r="13" spans="1:7" x14ac:dyDescent="0.2">
      <c r="A13" s="38">
        <v>1.1000000000000001</v>
      </c>
      <c r="B13" s="25" t="s">
        <v>57</v>
      </c>
      <c r="C13" s="27" t="s">
        <v>11</v>
      </c>
      <c r="D13" s="27">
        <v>1</v>
      </c>
      <c r="E13" s="32">
        <v>2000</v>
      </c>
      <c r="F13" s="32">
        <f t="shared" si="1"/>
        <v>2000</v>
      </c>
      <c r="G13" s="2"/>
    </row>
    <row r="14" spans="1:7" x14ac:dyDescent="0.2">
      <c r="A14" s="38">
        <v>1.1100000000000001</v>
      </c>
      <c r="B14" s="25" t="s">
        <v>16</v>
      </c>
      <c r="C14" s="27" t="s">
        <v>11</v>
      </c>
      <c r="D14" s="27">
        <v>1</v>
      </c>
      <c r="E14" s="32">
        <v>500</v>
      </c>
      <c r="F14" s="32">
        <f t="shared" si="1"/>
        <v>500</v>
      </c>
      <c r="G14" s="2"/>
    </row>
    <row r="15" spans="1:7" x14ac:dyDescent="0.2">
      <c r="A15" s="38">
        <v>1.1200000000000001</v>
      </c>
      <c r="B15" s="25" t="s">
        <v>74</v>
      </c>
      <c r="C15" s="27" t="s">
        <v>11</v>
      </c>
      <c r="D15" s="27">
        <v>1</v>
      </c>
      <c r="E15" s="32">
        <v>800</v>
      </c>
      <c r="F15" s="32">
        <f t="shared" si="1"/>
        <v>800</v>
      </c>
      <c r="G15" s="2"/>
    </row>
    <row r="16" spans="1:7" x14ac:dyDescent="0.2">
      <c r="A16" s="38">
        <v>1.1299999999999999</v>
      </c>
      <c r="B16" s="25" t="s">
        <v>17</v>
      </c>
      <c r="C16" s="27" t="s">
        <v>11</v>
      </c>
      <c r="D16" s="27">
        <v>1</v>
      </c>
      <c r="E16" s="32">
        <v>180</v>
      </c>
      <c r="F16" s="32">
        <f t="shared" si="1"/>
        <v>180</v>
      </c>
      <c r="G16" s="2"/>
    </row>
    <row r="17" spans="1:7" x14ac:dyDescent="0.2">
      <c r="A17" s="38">
        <v>1.1399999999999999</v>
      </c>
      <c r="B17" s="25" t="s">
        <v>18</v>
      </c>
      <c r="C17" s="27" t="s">
        <v>11</v>
      </c>
      <c r="D17" s="27">
        <v>1</v>
      </c>
      <c r="E17" s="32">
        <v>190</v>
      </c>
      <c r="F17" s="32">
        <f t="shared" si="1"/>
        <v>190</v>
      </c>
      <c r="G17" s="2"/>
    </row>
    <row r="18" spans="1:7" x14ac:dyDescent="0.2">
      <c r="A18" s="38">
        <v>1.1499999999999999</v>
      </c>
      <c r="B18" s="25" t="s">
        <v>19</v>
      </c>
      <c r="C18" s="27" t="s">
        <v>11</v>
      </c>
      <c r="D18" s="27">
        <v>1</v>
      </c>
      <c r="E18" s="32">
        <v>220</v>
      </c>
      <c r="F18" s="32">
        <f t="shared" si="1"/>
        <v>220</v>
      </c>
      <c r="G18" s="2"/>
    </row>
    <row r="19" spans="1:7" x14ac:dyDescent="0.2">
      <c r="A19" s="38">
        <v>1.1599999999999999</v>
      </c>
      <c r="B19" s="25" t="s">
        <v>20</v>
      </c>
      <c r="C19" s="27" t="s">
        <v>11</v>
      </c>
      <c r="D19" s="27">
        <v>1</v>
      </c>
      <c r="E19" s="32">
        <v>160</v>
      </c>
      <c r="F19" s="32">
        <f t="shared" si="1"/>
        <v>160</v>
      </c>
      <c r="G19" s="2"/>
    </row>
    <row r="20" spans="1:7" x14ac:dyDescent="0.2">
      <c r="A20" s="38">
        <v>1.17</v>
      </c>
      <c r="B20" s="25" t="s">
        <v>21</v>
      </c>
      <c r="C20" s="27" t="s">
        <v>11</v>
      </c>
      <c r="D20" s="27">
        <v>1</v>
      </c>
      <c r="E20" s="32">
        <v>190</v>
      </c>
      <c r="F20" s="32">
        <f t="shared" si="1"/>
        <v>190</v>
      </c>
      <c r="G20" s="2"/>
    </row>
    <row r="21" spans="1:7" x14ac:dyDescent="0.2">
      <c r="A21" s="38">
        <v>1.18</v>
      </c>
      <c r="B21" s="25" t="s">
        <v>70</v>
      </c>
      <c r="C21" s="27" t="s">
        <v>11</v>
      </c>
      <c r="D21" s="27">
        <v>1</v>
      </c>
      <c r="E21" s="32">
        <v>360</v>
      </c>
      <c r="F21" s="32">
        <f t="shared" si="1"/>
        <v>360</v>
      </c>
      <c r="G21" s="2"/>
    </row>
    <row r="22" spans="1:7" x14ac:dyDescent="0.2">
      <c r="A22" s="38">
        <v>1.19</v>
      </c>
      <c r="B22" s="25" t="s">
        <v>58</v>
      </c>
      <c r="C22" s="27" t="s">
        <v>11</v>
      </c>
      <c r="D22" s="27">
        <v>1</v>
      </c>
      <c r="E22" s="32">
        <v>450</v>
      </c>
      <c r="F22" s="32">
        <f t="shared" si="1"/>
        <v>450</v>
      </c>
      <c r="G22" s="2"/>
    </row>
    <row r="23" spans="1:7" x14ac:dyDescent="0.2">
      <c r="A23" s="38">
        <v>1.2</v>
      </c>
      <c r="B23" s="25" t="s">
        <v>23</v>
      </c>
      <c r="C23" s="27" t="s">
        <v>11</v>
      </c>
      <c r="D23" s="27">
        <v>1</v>
      </c>
      <c r="E23" s="32">
        <v>200</v>
      </c>
      <c r="F23" s="32">
        <f t="shared" si="1"/>
        <v>200</v>
      </c>
      <c r="G23" s="2"/>
    </row>
    <row r="24" spans="1:7" s="23" customFormat="1" x14ac:dyDescent="0.2">
      <c r="A24" s="38">
        <v>1.21</v>
      </c>
      <c r="B24" s="21" t="s">
        <v>71</v>
      </c>
      <c r="C24" s="27" t="s">
        <v>11</v>
      </c>
      <c r="D24" s="27">
        <v>1</v>
      </c>
      <c r="E24" s="32">
        <v>40</v>
      </c>
      <c r="F24" s="32">
        <f t="shared" si="1"/>
        <v>40</v>
      </c>
      <c r="G24" s="22"/>
    </row>
    <row r="25" spans="1:7" x14ac:dyDescent="0.2">
      <c r="A25" s="38">
        <v>1.22</v>
      </c>
      <c r="B25" s="25" t="s">
        <v>25</v>
      </c>
      <c r="C25" s="27" t="s">
        <v>11</v>
      </c>
      <c r="D25" s="27">
        <v>1</v>
      </c>
      <c r="E25" s="32">
        <v>80</v>
      </c>
      <c r="F25" s="32">
        <f t="shared" si="1"/>
        <v>80</v>
      </c>
      <c r="G25" s="2"/>
    </row>
    <row r="26" spans="1:7" x14ac:dyDescent="0.2">
      <c r="A26" s="38">
        <v>1.23</v>
      </c>
      <c r="B26" s="25" t="s">
        <v>26</v>
      </c>
      <c r="C26" s="27" t="s">
        <v>11</v>
      </c>
      <c r="D26" s="27">
        <v>1</v>
      </c>
      <c r="E26" s="32">
        <v>20</v>
      </c>
      <c r="F26" s="32">
        <f t="shared" si="1"/>
        <v>20</v>
      </c>
      <c r="G26" s="2"/>
    </row>
    <row r="27" spans="1:7" x14ac:dyDescent="0.2">
      <c r="A27" s="38">
        <v>1.24</v>
      </c>
      <c r="B27" s="25" t="s">
        <v>27</v>
      </c>
      <c r="C27" s="27" t="s">
        <v>11</v>
      </c>
      <c r="D27" s="27">
        <v>1</v>
      </c>
      <c r="E27" s="32">
        <v>110</v>
      </c>
      <c r="F27" s="32">
        <f t="shared" si="1"/>
        <v>110</v>
      </c>
      <c r="G27" s="2"/>
    </row>
    <row r="28" spans="1:7" x14ac:dyDescent="0.2">
      <c r="A28" s="38">
        <v>1.25</v>
      </c>
      <c r="B28" s="25" t="s">
        <v>28</v>
      </c>
      <c r="C28" s="27" t="s">
        <v>11</v>
      </c>
      <c r="D28" s="27">
        <v>1</v>
      </c>
      <c r="E28" s="32">
        <v>170</v>
      </c>
      <c r="F28" s="32">
        <f t="shared" si="1"/>
        <v>170</v>
      </c>
      <c r="G28" s="2"/>
    </row>
    <row r="29" spans="1:7" x14ac:dyDescent="0.2">
      <c r="A29" s="38">
        <v>1.26</v>
      </c>
      <c r="B29" s="25" t="s">
        <v>29</v>
      </c>
      <c r="C29" s="27" t="s">
        <v>11</v>
      </c>
      <c r="D29" s="27">
        <v>1</v>
      </c>
      <c r="E29" s="32">
        <v>110</v>
      </c>
      <c r="F29" s="32">
        <f t="shared" si="1"/>
        <v>110</v>
      </c>
      <c r="G29" s="2"/>
    </row>
    <row r="30" spans="1:7" x14ac:dyDescent="0.2">
      <c r="A30" s="38">
        <v>1.27</v>
      </c>
      <c r="B30" s="25" t="s">
        <v>30</v>
      </c>
      <c r="C30" s="27" t="s">
        <v>11</v>
      </c>
      <c r="D30" s="27">
        <v>1</v>
      </c>
      <c r="E30" s="32">
        <v>130</v>
      </c>
      <c r="F30" s="32">
        <f t="shared" si="1"/>
        <v>130</v>
      </c>
      <c r="G30" s="2"/>
    </row>
    <row r="31" spans="1:7" x14ac:dyDescent="0.2">
      <c r="A31" s="38">
        <v>1.28</v>
      </c>
      <c r="B31" s="25" t="s">
        <v>31</v>
      </c>
      <c r="C31" s="27" t="s">
        <v>11</v>
      </c>
      <c r="D31" s="27">
        <v>1</v>
      </c>
      <c r="E31" s="32">
        <v>100</v>
      </c>
      <c r="F31" s="32">
        <f t="shared" si="1"/>
        <v>100</v>
      </c>
      <c r="G31" s="2"/>
    </row>
    <row r="32" spans="1:7" x14ac:dyDescent="0.2">
      <c r="A32" s="38">
        <v>1.29</v>
      </c>
      <c r="B32" s="25" t="s">
        <v>32</v>
      </c>
      <c r="C32" s="27" t="s">
        <v>11</v>
      </c>
      <c r="D32" s="27">
        <v>1</v>
      </c>
      <c r="E32" s="32">
        <v>130</v>
      </c>
      <c r="F32" s="32">
        <f t="shared" si="1"/>
        <v>130</v>
      </c>
      <c r="G32" s="2"/>
    </row>
    <row r="33" spans="1:7" x14ac:dyDescent="0.2">
      <c r="A33" s="38">
        <v>1.3</v>
      </c>
      <c r="B33" s="25" t="s">
        <v>33</v>
      </c>
      <c r="C33" s="27" t="s">
        <v>11</v>
      </c>
      <c r="D33" s="27">
        <v>1</v>
      </c>
      <c r="E33" s="32">
        <v>100</v>
      </c>
      <c r="F33" s="32">
        <f t="shared" si="1"/>
        <v>100</v>
      </c>
      <c r="G33" s="2"/>
    </row>
    <row r="34" spans="1:7" x14ac:dyDescent="0.2">
      <c r="A34" s="38">
        <v>1.31</v>
      </c>
      <c r="B34" s="25" t="s">
        <v>59</v>
      </c>
      <c r="C34" s="27" t="s">
        <v>11</v>
      </c>
      <c r="D34" s="27">
        <v>1</v>
      </c>
      <c r="E34" s="32">
        <v>150</v>
      </c>
      <c r="F34" s="32">
        <f t="shared" si="1"/>
        <v>150</v>
      </c>
      <c r="G34" s="2"/>
    </row>
    <row r="35" spans="1:7" x14ac:dyDescent="0.2">
      <c r="A35" s="38">
        <v>1.32</v>
      </c>
      <c r="B35" s="25" t="s">
        <v>34</v>
      </c>
      <c r="C35" s="27" t="s">
        <v>11</v>
      </c>
      <c r="D35" s="27">
        <v>1</v>
      </c>
      <c r="E35" s="32">
        <v>250</v>
      </c>
      <c r="F35" s="32">
        <f t="shared" si="1"/>
        <v>250</v>
      </c>
      <c r="G35" s="2"/>
    </row>
    <row r="36" spans="1:7" x14ac:dyDescent="0.2">
      <c r="A36" s="38">
        <v>1.33</v>
      </c>
      <c r="B36" s="25" t="s">
        <v>35</v>
      </c>
      <c r="C36" s="27" t="s">
        <v>11</v>
      </c>
      <c r="D36" s="27">
        <v>1</v>
      </c>
      <c r="E36" s="32">
        <v>275</v>
      </c>
      <c r="F36" s="32">
        <f t="shared" si="1"/>
        <v>275</v>
      </c>
      <c r="G36" s="2"/>
    </row>
    <row r="37" spans="1:7" s="23" customFormat="1" ht="28.5" x14ac:dyDescent="0.2">
      <c r="A37" s="38">
        <v>1.34</v>
      </c>
      <c r="B37" s="21" t="s">
        <v>36</v>
      </c>
      <c r="C37" s="27" t="s">
        <v>11</v>
      </c>
      <c r="D37" s="27">
        <v>1</v>
      </c>
      <c r="E37" s="32">
        <v>200</v>
      </c>
      <c r="F37" s="32">
        <f t="shared" si="1"/>
        <v>200</v>
      </c>
      <c r="G37" s="22"/>
    </row>
    <row r="38" spans="1:7" x14ac:dyDescent="0.2">
      <c r="A38" s="38">
        <v>1.35</v>
      </c>
      <c r="B38" s="25" t="s">
        <v>37</v>
      </c>
      <c r="C38" s="27" t="s">
        <v>11</v>
      </c>
      <c r="D38" s="27">
        <v>1</v>
      </c>
      <c r="E38" s="32">
        <v>170</v>
      </c>
      <c r="F38" s="32">
        <f t="shared" si="1"/>
        <v>170</v>
      </c>
      <c r="G38" s="2"/>
    </row>
    <row r="39" spans="1:7" x14ac:dyDescent="0.2">
      <c r="A39" s="38">
        <v>1.36</v>
      </c>
      <c r="B39" s="25" t="s">
        <v>83</v>
      </c>
      <c r="C39" s="27" t="s">
        <v>11</v>
      </c>
      <c r="D39" s="27">
        <v>1</v>
      </c>
      <c r="E39" s="32">
        <v>450</v>
      </c>
      <c r="F39" s="32">
        <f t="shared" si="1"/>
        <v>450</v>
      </c>
      <c r="G39" s="2"/>
    </row>
    <row r="40" spans="1:7" x14ac:dyDescent="0.2">
      <c r="A40" s="38">
        <v>1.37</v>
      </c>
      <c r="B40" s="25" t="s">
        <v>38</v>
      </c>
      <c r="C40" s="27" t="s">
        <v>11</v>
      </c>
      <c r="D40" s="27">
        <v>1</v>
      </c>
      <c r="E40" s="32">
        <v>150</v>
      </c>
      <c r="F40" s="32">
        <f t="shared" si="1"/>
        <v>150</v>
      </c>
      <c r="G40" s="2"/>
    </row>
    <row r="41" spans="1:7" s="23" customFormat="1" ht="28.5" x14ac:dyDescent="0.2">
      <c r="A41" s="38">
        <v>1.38</v>
      </c>
      <c r="B41" s="21" t="s">
        <v>39</v>
      </c>
      <c r="C41" s="27" t="s">
        <v>11</v>
      </c>
      <c r="D41" s="27">
        <v>1</v>
      </c>
      <c r="E41" s="32">
        <v>350</v>
      </c>
      <c r="F41" s="32">
        <f t="shared" si="1"/>
        <v>350</v>
      </c>
      <c r="G41" s="22"/>
    </row>
    <row r="42" spans="1:7" x14ac:dyDescent="0.2">
      <c r="A42" s="38">
        <v>1.39</v>
      </c>
      <c r="B42" s="25" t="s">
        <v>40</v>
      </c>
      <c r="C42" s="27" t="s">
        <v>11</v>
      </c>
      <c r="D42" s="27">
        <v>1</v>
      </c>
      <c r="E42" s="32">
        <v>450</v>
      </c>
      <c r="F42" s="32">
        <f t="shared" si="1"/>
        <v>450</v>
      </c>
      <c r="G42" s="2"/>
    </row>
    <row r="43" spans="1:7" x14ac:dyDescent="0.2">
      <c r="A43" s="38">
        <v>1.4</v>
      </c>
      <c r="B43" s="25" t="s">
        <v>75</v>
      </c>
      <c r="C43" s="27" t="s">
        <v>11</v>
      </c>
      <c r="D43" s="27">
        <v>1</v>
      </c>
      <c r="E43" s="32">
        <v>250</v>
      </c>
      <c r="F43" s="32">
        <f t="shared" si="1"/>
        <v>250</v>
      </c>
      <c r="G43" s="2"/>
    </row>
    <row r="44" spans="1:7" x14ac:dyDescent="0.2">
      <c r="A44" s="38">
        <v>1.41</v>
      </c>
      <c r="B44" s="25" t="s">
        <v>41</v>
      </c>
      <c r="C44" s="27" t="s">
        <v>11</v>
      </c>
      <c r="D44" s="27">
        <v>1</v>
      </c>
      <c r="E44" s="32">
        <v>300</v>
      </c>
      <c r="F44" s="32">
        <f t="shared" si="1"/>
        <v>300</v>
      </c>
      <c r="G44" s="2"/>
    </row>
    <row r="45" spans="1:7" x14ac:dyDescent="0.2">
      <c r="A45" s="38">
        <v>1.42</v>
      </c>
      <c r="B45" s="25" t="s">
        <v>42</v>
      </c>
      <c r="C45" s="27" t="s">
        <v>11</v>
      </c>
      <c r="D45" s="27">
        <v>1</v>
      </c>
      <c r="E45" s="32">
        <v>700</v>
      </c>
      <c r="F45" s="32">
        <f t="shared" si="1"/>
        <v>700</v>
      </c>
      <c r="G45" s="2"/>
    </row>
    <row r="46" spans="1:7" x14ac:dyDescent="0.2">
      <c r="A46" s="38">
        <v>1.43</v>
      </c>
      <c r="B46" s="25" t="s">
        <v>60</v>
      </c>
      <c r="C46" s="27" t="s">
        <v>11</v>
      </c>
      <c r="D46" s="27">
        <v>1</v>
      </c>
      <c r="E46" s="32">
        <v>300</v>
      </c>
      <c r="F46" s="32">
        <f t="shared" si="1"/>
        <v>300</v>
      </c>
      <c r="G46" s="2"/>
    </row>
    <row r="47" spans="1:7" s="23" customFormat="1" ht="28.5" x14ac:dyDescent="0.2">
      <c r="A47" s="38">
        <v>1.44</v>
      </c>
      <c r="B47" s="21" t="s">
        <v>43</v>
      </c>
      <c r="C47" s="27" t="s">
        <v>11</v>
      </c>
      <c r="D47" s="27">
        <v>1</v>
      </c>
      <c r="E47" s="32">
        <v>175</v>
      </c>
      <c r="F47" s="32">
        <f t="shared" si="1"/>
        <v>175</v>
      </c>
      <c r="G47" s="22"/>
    </row>
    <row r="48" spans="1:7" s="23" customFormat="1" ht="28.5" x14ac:dyDescent="0.2">
      <c r="A48" s="38">
        <v>1.45</v>
      </c>
      <c r="B48" s="21" t="s">
        <v>44</v>
      </c>
      <c r="C48" s="27" t="s">
        <v>11</v>
      </c>
      <c r="D48" s="27">
        <v>1</v>
      </c>
      <c r="E48" s="32">
        <v>300</v>
      </c>
      <c r="F48" s="32">
        <f t="shared" si="1"/>
        <v>300</v>
      </c>
      <c r="G48" s="22"/>
    </row>
    <row r="49" spans="1:7" s="23" customFormat="1" x14ac:dyDescent="0.2">
      <c r="A49" s="38">
        <v>1.46</v>
      </c>
      <c r="B49" s="21" t="s">
        <v>61</v>
      </c>
      <c r="C49" s="27" t="s">
        <v>11</v>
      </c>
      <c r="D49" s="27">
        <v>1</v>
      </c>
      <c r="E49" s="32">
        <v>175</v>
      </c>
      <c r="F49" s="32">
        <f t="shared" si="1"/>
        <v>175</v>
      </c>
      <c r="G49" s="22"/>
    </row>
    <row r="50" spans="1:7" x14ac:dyDescent="0.2">
      <c r="A50" s="38">
        <v>1.47</v>
      </c>
      <c r="B50" s="25" t="s">
        <v>45</v>
      </c>
      <c r="C50" s="27" t="s">
        <v>11</v>
      </c>
      <c r="D50" s="27">
        <v>1</v>
      </c>
      <c r="E50" s="32">
        <v>700</v>
      </c>
      <c r="F50" s="32">
        <f t="shared" si="1"/>
        <v>700</v>
      </c>
      <c r="G50" s="2"/>
    </row>
    <row r="51" spans="1:7" x14ac:dyDescent="0.2">
      <c r="A51" s="38">
        <v>1.48</v>
      </c>
      <c r="B51" s="25" t="s">
        <v>46</v>
      </c>
      <c r="C51" s="27" t="s">
        <v>11</v>
      </c>
      <c r="D51" s="27">
        <v>1</v>
      </c>
      <c r="E51" s="32">
        <v>150</v>
      </c>
      <c r="F51" s="32">
        <f t="shared" si="1"/>
        <v>150</v>
      </c>
      <c r="G51" s="2"/>
    </row>
    <row r="52" spans="1:7" x14ac:dyDescent="0.2">
      <c r="A52" s="38">
        <v>1.49</v>
      </c>
      <c r="B52" s="25" t="s">
        <v>62</v>
      </c>
      <c r="C52" s="27" t="s">
        <v>11</v>
      </c>
      <c r="D52" s="27">
        <v>1</v>
      </c>
      <c r="E52" s="32">
        <v>175</v>
      </c>
      <c r="F52" s="32">
        <f t="shared" si="1"/>
        <v>175</v>
      </c>
      <c r="G52" s="2"/>
    </row>
    <row r="53" spans="1:7" ht="15" x14ac:dyDescent="0.25">
      <c r="A53" s="126" t="s">
        <v>7</v>
      </c>
      <c r="B53" s="127"/>
      <c r="C53" s="53"/>
      <c r="D53" s="53"/>
      <c r="E53" s="54"/>
      <c r="F53" s="55">
        <f>SUM(F4:F52)</f>
        <v>45460</v>
      </c>
      <c r="G53" s="56"/>
    </row>
    <row r="54" spans="1:7" ht="15" x14ac:dyDescent="0.25">
      <c r="A54" s="57"/>
      <c r="B54" s="60" t="s">
        <v>78</v>
      </c>
      <c r="C54" s="16" t="s">
        <v>76</v>
      </c>
      <c r="D54" s="123"/>
      <c r="E54" s="58"/>
      <c r="F54" s="59"/>
      <c r="G54" s="1"/>
    </row>
    <row r="55" spans="1:7" ht="15.75" thickBot="1" x14ac:dyDescent="0.3">
      <c r="A55" s="47"/>
      <c r="B55" s="48" t="s">
        <v>77</v>
      </c>
      <c r="C55" s="49"/>
      <c r="D55" s="49"/>
      <c r="E55" s="50"/>
      <c r="F55" s="51">
        <f>F53*(1-(D54/100))</f>
        <v>45460</v>
      </c>
      <c r="G55" s="52"/>
    </row>
    <row r="56" spans="1:7" s="10" customFormat="1" ht="21.75" thickTop="1" thickBot="1" x14ac:dyDescent="0.35">
      <c r="A56" s="17">
        <v>2</v>
      </c>
      <c r="B56" s="24" t="s">
        <v>103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2" t="s">
        <v>98</v>
      </c>
      <c r="C57" s="65" t="s">
        <v>96</v>
      </c>
      <c r="D57" s="28"/>
      <c r="E57" s="33"/>
      <c r="F57" s="33">
        <v>150000</v>
      </c>
      <c r="G57" s="41"/>
    </row>
    <row r="58" spans="1:7" s="23" customFormat="1" ht="99.75" x14ac:dyDescent="0.2">
      <c r="A58" s="39">
        <v>2.2000000000000002</v>
      </c>
      <c r="B58" s="40" t="s">
        <v>84</v>
      </c>
      <c r="C58" s="65" t="s">
        <v>11</v>
      </c>
      <c r="D58" s="66">
        <v>32</v>
      </c>
      <c r="E58" s="33">
        <v>600</v>
      </c>
      <c r="F58" s="33">
        <f>E58*D58</f>
        <v>19200</v>
      </c>
      <c r="G58" s="41"/>
    </row>
    <row r="59" spans="1:7" s="23" customFormat="1" ht="28.5" x14ac:dyDescent="0.2">
      <c r="A59" s="39">
        <v>2.2999999999999998</v>
      </c>
      <c r="B59" s="40" t="s">
        <v>85</v>
      </c>
      <c r="C59" s="28" t="s">
        <v>11</v>
      </c>
      <c r="D59" s="28">
        <v>15</v>
      </c>
      <c r="E59" s="33">
        <v>30</v>
      </c>
      <c r="F59" s="33">
        <f>E59*D59</f>
        <v>450</v>
      </c>
      <c r="G59" s="41"/>
    </row>
    <row r="60" spans="1:7" s="23" customFormat="1" ht="28.5" x14ac:dyDescent="0.2">
      <c r="A60" s="39">
        <v>2.4</v>
      </c>
      <c r="B60" s="40" t="s">
        <v>86</v>
      </c>
      <c r="C60" s="28" t="s">
        <v>24</v>
      </c>
      <c r="D60" s="28">
        <v>15</v>
      </c>
      <c r="E60" s="33">
        <v>80</v>
      </c>
      <c r="F60" s="33">
        <f>E60*D60</f>
        <v>1200</v>
      </c>
      <c r="G60" s="41"/>
    </row>
    <row r="61" spans="1:7" s="23" customFormat="1" ht="28.5" x14ac:dyDescent="0.2">
      <c r="A61" s="39">
        <v>2.5</v>
      </c>
      <c r="B61" s="40" t="s">
        <v>87</v>
      </c>
      <c r="C61" s="28" t="s">
        <v>24</v>
      </c>
      <c r="D61" s="28">
        <v>1</v>
      </c>
      <c r="E61" s="33">
        <v>10</v>
      </c>
      <c r="F61" s="33">
        <f>E61*D61</f>
        <v>10</v>
      </c>
      <c r="G61" s="41"/>
    </row>
    <row r="62" spans="1:7" x14ac:dyDescent="0.2">
      <c r="A62" s="39">
        <v>2.6</v>
      </c>
      <c r="B62" s="26" t="s">
        <v>52</v>
      </c>
      <c r="C62" s="16" t="s">
        <v>11</v>
      </c>
      <c r="D62" s="16">
        <v>1</v>
      </c>
      <c r="E62" s="33">
        <v>200</v>
      </c>
      <c r="F62" s="33">
        <f t="shared" ref="F62:F66" si="2">E62*D62</f>
        <v>200</v>
      </c>
      <c r="G62" s="1"/>
    </row>
    <row r="63" spans="1:7" s="23" customFormat="1" ht="28.5" x14ac:dyDescent="0.2">
      <c r="A63" s="39">
        <v>2.7</v>
      </c>
      <c r="B63" s="40" t="s">
        <v>88</v>
      </c>
      <c r="C63" s="28" t="s">
        <v>24</v>
      </c>
      <c r="D63" s="28">
        <v>1</v>
      </c>
      <c r="E63" s="33">
        <v>20</v>
      </c>
      <c r="F63" s="33">
        <f t="shared" si="2"/>
        <v>20</v>
      </c>
      <c r="G63" s="41"/>
    </row>
    <row r="64" spans="1:7" s="23" customFormat="1" ht="28.5" x14ac:dyDescent="0.2">
      <c r="A64" s="39">
        <v>2.8</v>
      </c>
      <c r="B64" s="40" t="s">
        <v>53</v>
      </c>
      <c r="C64" s="28" t="s">
        <v>11</v>
      </c>
      <c r="D64" s="28">
        <v>1</v>
      </c>
      <c r="E64" s="33">
        <v>190</v>
      </c>
      <c r="F64" s="33">
        <f t="shared" si="2"/>
        <v>190</v>
      </c>
      <c r="G64" s="41"/>
    </row>
    <row r="65" spans="1:7" x14ac:dyDescent="0.2">
      <c r="A65" s="43">
        <v>2.9</v>
      </c>
      <c r="B65" s="26" t="s">
        <v>54</v>
      </c>
      <c r="C65" s="16" t="s">
        <v>11</v>
      </c>
      <c r="D65" s="16">
        <v>1</v>
      </c>
      <c r="E65" s="33">
        <v>160</v>
      </c>
      <c r="F65" s="33">
        <f t="shared" si="2"/>
        <v>160</v>
      </c>
      <c r="G65" s="1"/>
    </row>
    <row r="66" spans="1:7" s="23" customFormat="1" ht="28.5" x14ac:dyDescent="0.2">
      <c r="A66" s="42">
        <v>2.1</v>
      </c>
      <c r="B66" s="40" t="s">
        <v>89</v>
      </c>
      <c r="C66" s="28" t="s">
        <v>11</v>
      </c>
      <c r="D66" s="28">
        <v>1</v>
      </c>
      <c r="E66" s="33">
        <v>275</v>
      </c>
      <c r="F66" s="33">
        <f t="shared" si="2"/>
        <v>275</v>
      </c>
      <c r="G66" s="41"/>
    </row>
    <row r="67" spans="1:7" ht="15" x14ac:dyDescent="0.25">
      <c r="A67" s="128" t="s">
        <v>8</v>
      </c>
      <c r="B67" s="129"/>
      <c r="C67" s="16"/>
      <c r="D67" s="16"/>
      <c r="E67" s="33"/>
      <c r="F67" s="37">
        <f>SUM(F57:F66)</f>
        <v>171705</v>
      </c>
      <c r="G67" s="1"/>
    </row>
    <row r="68" spans="1:7" ht="15" x14ac:dyDescent="0.25">
      <c r="A68" s="62"/>
      <c r="B68" s="63" t="s">
        <v>79</v>
      </c>
      <c r="C68" s="16" t="s">
        <v>76</v>
      </c>
      <c r="D68" s="123"/>
      <c r="E68" s="58"/>
      <c r="F68" s="59"/>
      <c r="G68" s="1"/>
    </row>
    <row r="69" spans="1:7" ht="15.75" thickBot="1" x14ac:dyDescent="0.3">
      <c r="A69" s="47"/>
      <c r="B69" s="64" t="s">
        <v>80</v>
      </c>
      <c r="C69" s="49"/>
      <c r="D69" s="49"/>
      <c r="E69" s="50"/>
      <c r="F69" s="51">
        <f>F67*(1-(D68/100))</f>
        <v>171705</v>
      </c>
      <c r="G69" s="52"/>
    </row>
    <row r="70" spans="1:7" s="10" customFormat="1" ht="21.75" thickTop="1" thickBot="1" x14ac:dyDescent="0.35">
      <c r="A70" s="17">
        <v>3</v>
      </c>
      <c r="B70" s="24" t="s">
        <v>104</v>
      </c>
      <c r="C70" s="29"/>
      <c r="D70" s="29"/>
      <c r="E70" s="31"/>
      <c r="F70" s="31"/>
      <c r="G70" s="12"/>
    </row>
    <row r="71" spans="1:7" s="23" customFormat="1" ht="29.25" thickTop="1" x14ac:dyDescent="0.2">
      <c r="A71" s="43">
        <v>3.1</v>
      </c>
      <c r="B71" s="40" t="s">
        <v>55</v>
      </c>
      <c r="C71" s="28" t="s">
        <v>11</v>
      </c>
      <c r="D71" s="28">
        <v>2</v>
      </c>
      <c r="E71" s="33">
        <v>1000</v>
      </c>
      <c r="F71" s="33">
        <f>E71*D71</f>
        <v>2000</v>
      </c>
      <c r="G71" s="41"/>
    </row>
    <row r="72" spans="1:7" s="23" customFormat="1" x14ac:dyDescent="0.2">
      <c r="A72" s="43">
        <v>3.2</v>
      </c>
      <c r="B72" s="40" t="s">
        <v>90</v>
      </c>
      <c r="C72" s="28" t="s">
        <v>24</v>
      </c>
      <c r="D72" s="28">
        <v>20</v>
      </c>
      <c r="E72" s="33">
        <v>90</v>
      </c>
      <c r="F72" s="33">
        <f t="shared" ref="F72:F83" si="3">E72*D72</f>
        <v>1800</v>
      </c>
      <c r="G72" s="41"/>
    </row>
    <row r="73" spans="1:7" x14ac:dyDescent="0.2">
      <c r="A73" s="43">
        <v>3.3</v>
      </c>
      <c r="B73" s="26" t="s">
        <v>91</v>
      </c>
      <c r="C73" s="16" t="s">
        <v>24</v>
      </c>
      <c r="D73" s="16">
        <v>20</v>
      </c>
      <c r="E73" s="33">
        <v>10</v>
      </c>
      <c r="F73" s="33">
        <f t="shared" si="3"/>
        <v>200</v>
      </c>
      <c r="G73" s="1"/>
    </row>
    <row r="74" spans="1:7" s="23" customFormat="1" ht="28.5" x14ac:dyDescent="0.2">
      <c r="A74" s="43">
        <v>3.4</v>
      </c>
      <c r="B74" s="40" t="s">
        <v>95</v>
      </c>
      <c r="C74" s="28" t="s">
        <v>11</v>
      </c>
      <c r="D74" s="28">
        <v>1</v>
      </c>
      <c r="E74" s="33">
        <v>130</v>
      </c>
      <c r="F74" s="33">
        <f t="shared" si="3"/>
        <v>130</v>
      </c>
      <c r="G74" s="41"/>
    </row>
    <row r="75" spans="1:7" s="23" customFormat="1" x14ac:dyDescent="0.2">
      <c r="A75" s="43">
        <v>3.5</v>
      </c>
      <c r="B75" s="45" t="s">
        <v>65</v>
      </c>
      <c r="C75" s="28" t="s">
        <v>11</v>
      </c>
      <c r="D75" s="28">
        <v>1</v>
      </c>
      <c r="E75" s="33">
        <v>180</v>
      </c>
      <c r="F75" s="33">
        <f t="shared" si="3"/>
        <v>180</v>
      </c>
      <c r="G75" s="41"/>
    </row>
    <row r="76" spans="1:7" s="23" customFormat="1" x14ac:dyDescent="0.2">
      <c r="A76" s="43">
        <v>3.6</v>
      </c>
      <c r="B76" s="40" t="s">
        <v>66</v>
      </c>
      <c r="C76" s="28" t="s">
        <v>11</v>
      </c>
      <c r="D76" s="28">
        <v>1</v>
      </c>
      <c r="E76" s="33">
        <v>150</v>
      </c>
      <c r="F76" s="33">
        <f t="shared" si="3"/>
        <v>150</v>
      </c>
      <c r="G76" s="41"/>
    </row>
    <row r="77" spans="1:7" s="23" customFormat="1" x14ac:dyDescent="0.2">
      <c r="A77" s="43">
        <v>3.7</v>
      </c>
      <c r="B77" s="40" t="s">
        <v>63</v>
      </c>
      <c r="C77" s="28" t="s">
        <v>11</v>
      </c>
      <c r="D77" s="28">
        <v>1</v>
      </c>
      <c r="E77" s="33">
        <v>60</v>
      </c>
      <c r="F77" s="33">
        <f t="shared" si="3"/>
        <v>60</v>
      </c>
      <c r="G77" s="41"/>
    </row>
    <row r="78" spans="1:7" s="23" customFormat="1" x14ac:dyDescent="0.2">
      <c r="A78" s="43">
        <v>3.8</v>
      </c>
      <c r="B78" s="40" t="s">
        <v>67</v>
      </c>
      <c r="C78" s="28" t="s">
        <v>11</v>
      </c>
      <c r="D78" s="28">
        <v>1</v>
      </c>
      <c r="E78" s="33">
        <v>60</v>
      </c>
      <c r="F78" s="33">
        <f t="shared" si="3"/>
        <v>60</v>
      </c>
      <c r="G78" s="41"/>
    </row>
    <row r="79" spans="1:7" s="23" customFormat="1" x14ac:dyDescent="0.2">
      <c r="A79" s="43">
        <v>3.9</v>
      </c>
      <c r="B79" s="40" t="s">
        <v>68</v>
      </c>
      <c r="C79" s="28" t="s">
        <v>11</v>
      </c>
      <c r="D79" s="28">
        <v>1</v>
      </c>
      <c r="E79" s="33">
        <v>150</v>
      </c>
      <c r="F79" s="33">
        <f t="shared" si="3"/>
        <v>150</v>
      </c>
      <c r="G79" s="41"/>
    </row>
    <row r="80" spans="1:7" s="23" customFormat="1" x14ac:dyDescent="0.2">
      <c r="A80" s="42">
        <v>3.1</v>
      </c>
      <c r="B80" s="40" t="s">
        <v>69</v>
      </c>
      <c r="C80" s="28" t="s">
        <v>11</v>
      </c>
      <c r="D80" s="28">
        <v>1</v>
      </c>
      <c r="E80" s="33">
        <v>120</v>
      </c>
      <c r="F80" s="33">
        <f t="shared" si="3"/>
        <v>120</v>
      </c>
      <c r="G80" s="41"/>
    </row>
    <row r="81" spans="1:8" s="23" customFormat="1" x14ac:dyDescent="0.2">
      <c r="A81" s="42">
        <v>3.11</v>
      </c>
      <c r="B81" s="40" t="s">
        <v>92</v>
      </c>
      <c r="C81" s="28" t="s">
        <v>24</v>
      </c>
      <c r="D81" s="28">
        <v>1</v>
      </c>
      <c r="E81" s="33">
        <v>70</v>
      </c>
      <c r="F81" s="33">
        <f t="shared" si="3"/>
        <v>70</v>
      </c>
      <c r="G81" s="41"/>
    </row>
    <row r="82" spans="1:8" s="23" customFormat="1" x14ac:dyDescent="0.2">
      <c r="A82" s="42">
        <v>3.12</v>
      </c>
      <c r="B82" s="40" t="s">
        <v>93</v>
      </c>
      <c r="C82" s="28" t="s">
        <v>24</v>
      </c>
      <c r="D82" s="28">
        <v>1</v>
      </c>
      <c r="E82" s="33">
        <v>75</v>
      </c>
      <c r="F82" s="33">
        <f t="shared" si="3"/>
        <v>75</v>
      </c>
      <c r="G82" s="41"/>
    </row>
    <row r="83" spans="1:8" s="23" customFormat="1" x14ac:dyDescent="0.2">
      <c r="A83" s="42">
        <v>3.13</v>
      </c>
      <c r="B83" s="40" t="s">
        <v>94</v>
      </c>
      <c r="C83" s="28" t="s">
        <v>24</v>
      </c>
      <c r="D83" s="28">
        <v>1</v>
      </c>
      <c r="E83" s="33">
        <v>90</v>
      </c>
      <c r="F83" s="33">
        <f t="shared" si="3"/>
        <v>90</v>
      </c>
      <c r="G83" s="41"/>
    </row>
    <row r="84" spans="1:8" ht="15" x14ac:dyDescent="0.25">
      <c r="A84" s="126" t="s">
        <v>9</v>
      </c>
      <c r="B84" s="127"/>
      <c r="C84" s="16"/>
      <c r="D84" s="16"/>
      <c r="E84" s="33"/>
      <c r="F84" s="37">
        <f>SUM(F71:F83)</f>
        <v>5085</v>
      </c>
      <c r="G84" s="1"/>
    </row>
    <row r="85" spans="1:8" ht="15" x14ac:dyDescent="0.25">
      <c r="A85" s="61"/>
      <c r="B85" s="60" t="s">
        <v>81</v>
      </c>
      <c r="C85" s="16" t="s">
        <v>76</v>
      </c>
      <c r="D85" s="123"/>
      <c r="E85" s="58"/>
      <c r="F85" s="59"/>
      <c r="G85" s="1"/>
    </row>
    <row r="86" spans="1:8" ht="15.75" thickBot="1" x14ac:dyDescent="0.3">
      <c r="A86" s="47"/>
      <c r="B86" s="64" t="s">
        <v>82</v>
      </c>
      <c r="C86" s="49"/>
      <c r="D86" s="49"/>
      <c r="E86" s="50"/>
      <c r="F86" s="51">
        <f>F84*(1-(D85/100))</f>
        <v>5085</v>
      </c>
      <c r="G86" s="52"/>
    </row>
    <row r="87" spans="1:8" s="10" customFormat="1" ht="21.75" thickTop="1" thickBot="1" x14ac:dyDescent="0.35">
      <c r="A87" s="17">
        <v>4</v>
      </c>
      <c r="B87" s="24" t="s">
        <v>105</v>
      </c>
      <c r="C87" s="29"/>
      <c r="D87" s="29"/>
      <c r="E87" s="31"/>
      <c r="F87" s="31"/>
      <c r="G87" s="12"/>
    </row>
    <row r="88" spans="1:8" s="76" customFormat="1" ht="17.25" thickTop="1" x14ac:dyDescent="0.25">
      <c r="A88" s="70" t="s">
        <v>106</v>
      </c>
      <c r="B88" s="71" t="s">
        <v>107</v>
      </c>
      <c r="C88" s="72"/>
      <c r="D88" s="73"/>
      <c r="E88" s="73"/>
      <c r="F88" s="108"/>
      <c r="G88" s="74"/>
      <c r="H88" s="75"/>
    </row>
    <row r="89" spans="1:8" s="23" customFormat="1" ht="28.5" x14ac:dyDescent="0.2">
      <c r="A89" s="46" t="s">
        <v>108</v>
      </c>
      <c r="B89" s="21" t="s">
        <v>50</v>
      </c>
      <c r="C89" s="27" t="s">
        <v>49</v>
      </c>
      <c r="D89" s="27">
        <v>20</v>
      </c>
      <c r="E89" s="32">
        <v>100</v>
      </c>
      <c r="F89" s="109">
        <f>E89*D89</f>
        <v>2000</v>
      </c>
      <c r="G89" s="22"/>
    </row>
    <row r="90" spans="1:8" x14ac:dyDescent="0.2">
      <c r="A90" s="46" t="s">
        <v>109</v>
      </c>
      <c r="B90" s="25" t="s">
        <v>51</v>
      </c>
      <c r="C90" s="27" t="s">
        <v>49</v>
      </c>
      <c r="D90" s="27">
        <v>20</v>
      </c>
      <c r="E90" s="32">
        <v>50</v>
      </c>
      <c r="F90" s="109">
        <f>E90*D90</f>
        <v>1000</v>
      </c>
      <c r="G90" s="2"/>
    </row>
    <row r="91" spans="1:8" x14ac:dyDescent="0.2">
      <c r="A91" s="46" t="s">
        <v>110</v>
      </c>
      <c r="B91" s="26" t="s">
        <v>97</v>
      </c>
      <c r="C91" s="28" t="s">
        <v>11</v>
      </c>
      <c r="D91" s="27">
        <v>5</v>
      </c>
      <c r="E91" s="33">
        <v>135</v>
      </c>
      <c r="F91" s="110">
        <f>E91*D91</f>
        <v>675</v>
      </c>
      <c r="G91" s="1"/>
    </row>
    <row r="92" spans="1:8" ht="15" x14ac:dyDescent="0.2">
      <c r="A92" s="79"/>
      <c r="B92" s="78" t="s">
        <v>111</v>
      </c>
      <c r="C92" s="16"/>
      <c r="D92" s="16"/>
      <c r="E92" s="33"/>
      <c r="F92" s="111">
        <f>SUM(F89:F91)</f>
        <v>3675</v>
      </c>
      <c r="G92" s="1"/>
    </row>
    <row r="93" spans="1:8" ht="15" x14ac:dyDescent="0.25">
      <c r="A93" s="61"/>
      <c r="B93" s="77" t="s">
        <v>112</v>
      </c>
      <c r="C93" s="16" t="s">
        <v>76</v>
      </c>
      <c r="D93" s="123"/>
      <c r="E93" s="58"/>
      <c r="F93" s="112"/>
      <c r="G93" s="1"/>
    </row>
    <row r="94" spans="1:8" ht="15" x14ac:dyDescent="0.25">
      <c r="A94" s="80"/>
      <c r="B94" s="118" t="s">
        <v>113</v>
      </c>
      <c r="C94" s="49"/>
      <c r="D94" s="49"/>
      <c r="E94" s="50"/>
      <c r="F94" s="113">
        <f>F92*(1-(D93/100))</f>
        <v>3675</v>
      </c>
      <c r="G94" s="52"/>
    </row>
    <row r="95" spans="1:8" s="76" customFormat="1" ht="15.75" customHeight="1" x14ac:dyDescent="0.25">
      <c r="A95" s="81">
        <v>4.2</v>
      </c>
      <c r="B95" s="119" t="s">
        <v>114</v>
      </c>
      <c r="C95" s="82"/>
      <c r="D95" s="83"/>
      <c r="E95" s="83"/>
      <c r="F95" s="114"/>
      <c r="G95" s="84"/>
      <c r="H95" s="75"/>
    </row>
    <row r="96" spans="1:8" s="91" customFormat="1" x14ac:dyDescent="0.2">
      <c r="A96" s="85" t="s">
        <v>101</v>
      </c>
      <c r="B96" s="86" t="s">
        <v>99</v>
      </c>
      <c r="C96" s="87" t="s">
        <v>11</v>
      </c>
      <c r="D96" s="87" t="s">
        <v>100</v>
      </c>
      <c r="E96" s="88">
        <v>20000</v>
      </c>
      <c r="F96" s="88">
        <f t="shared" ref="F96" si="4">E96*D96</f>
        <v>20000</v>
      </c>
      <c r="G96" s="89"/>
      <c r="H96" s="90"/>
    </row>
    <row r="97" spans="1:9" ht="15" x14ac:dyDescent="0.25">
      <c r="A97" s="61"/>
      <c r="B97" s="92" t="s">
        <v>115</v>
      </c>
      <c r="C97" s="16"/>
      <c r="D97" s="93"/>
      <c r="E97" s="93"/>
      <c r="F97" s="115">
        <f>SUM(F96)</f>
        <v>20000</v>
      </c>
      <c r="G97" s="94"/>
      <c r="H97" s="95"/>
      <c r="I97" s="96"/>
    </row>
    <row r="98" spans="1:9" ht="15.75" x14ac:dyDescent="0.25">
      <c r="A98" s="15"/>
      <c r="B98" s="120" t="s">
        <v>116</v>
      </c>
      <c r="C98" s="16" t="s">
        <v>76</v>
      </c>
      <c r="D98" s="123"/>
      <c r="E98" s="97"/>
      <c r="F98" s="116"/>
      <c r="G98" s="98"/>
      <c r="H98" s="99"/>
      <c r="I98" s="96"/>
    </row>
    <row r="99" spans="1:9" ht="15.75" thickBot="1" x14ac:dyDescent="0.3">
      <c r="A99" s="100"/>
      <c r="B99" s="101" t="s">
        <v>117</v>
      </c>
      <c r="C99" s="53"/>
      <c r="D99" s="102"/>
      <c r="E99" s="102"/>
      <c r="F99" s="115">
        <f>F97*(1+D98/100)</f>
        <v>20000</v>
      </c>
      <c r="G99" s="94"/>
      <c r="H99" s="95"/>
      <c r="I99" s="96"/>
    </row>
    <row r="100" spans="1:9" ht="15.75" thickBot="1" x14ac:dyDescent="0.3">
      <c r="A100" s="103"/>
      <c r="B100" s="104" t="s">
        <v>118</v>
      </c>
      <c r="C100" s="105"/>
      <c r="D100" s="106"/>
      <c r="E100" s="106"/>
      <c r="F100" s="117">
        <f>F94+F99</f>
        <v>23675</v>
      </c>
      <c r="G100" s="107"/>
      <c r="H100" s="95"/>
      <c r="I100" s="96"/>
    </row>
    <row r="101" spans="1:9" ht="15.75" thickTop="1" x14ac:dyDescent="0.2">
      <c r="A101" s="13"/>
      <c r="B101" s="3" t="s">
        <v>6</v>
      </c>
      <c r="C101" s="3"/>
      <c r="D101" s="3"/>
      <c r="E101" s="34"/>
      <c r="F101" s="34">
        <f>F55+F69+F86+F100</f>
        <v>245925</v>
      </c>
      <c r="G101" s="4"/>
    </row>
    <row r="102" spans="1:9" ht="15.75" thickBot="1" x14ac:dyDescent="0.25">
      <c r="A102" s="14"/>
      <c r="B102" s="5" t="s">
        <v>5</v>
      </c>
      <c r="C102" s="5"/>
      <c r="D102" s="5"/>
      <c r="E102" s="35"/>
      <c r="F102" s="35">
        <f>F101*1.17</f>
        <v>287732.25</v>
      </c>
      <c r="G102" s="6"/>
    </row>
    <row r="103" spans="1:9" ht="15" thickTop="1" x14ac:dyDescent="0.2"/>
  </sheetData>
  <protectedRanges>
    <protectedRange sqref="D93" name="טווח1_1"/>
  </protectedRanges>
  <mergeCells count="4">
    <mergeCell ref="A1:F1"/>
    <mergeCell ref="A53:B53"/>
    <mergeCell ref="A67:B67"/>
    <mergeCell ref="A84:B84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rightToLeft="1" view="pageBreakPreview" zoomScaleNormal="100" zoomScaleSheetLayoutView="100" workbookViewId="0">
      <pane ySplit="2" topLeftCell="A87" activePane="bottomLeft" state="frozen"/>
      <selection pane="bottomLeft" activeCell="D98" sqref="D98"/>
    </sheetView>
  </sheetViews>
  <sheetFormatPr defaultRowHeight="14.25" x14ac:dyDescent="0.2"/>
  <cols>
    <col min="1" max="1" width="4.375" style="19" customWidth="1"/>
    <col min="2" max="2" width="49.5" customWidth="1"/>
    <col min="3" max="4" width="6.375" style="19" bestFit="1" customWidth="1"/>
    <col min="5" max="5" width="10.25" style="36" bestFit="1" customWidth="1"/>
    <col min="6" max="6" width="10.625" style="36" customWidth="1"/>
    <col min="7" max="7" width="20.25" customWidth="1"/>
  </cols>
  <sheetData>
    <row r="1" spans="1:7" ht="39" thickTop="1" thickBot="1" x14ac:dyDescent="0.55000000000000004">
      <c r="A1" s="124" t="s">
        <v>102</v>
      </c>
      <c r="B1" s="125"/>
      <c r="C1" s="125"/>
      <c r="D1" s="125"/>
      <c r="E1" s="125"/>
      <c r="F1" s="125"/>
      <c r="G1" s="44">
        <f>F102</f>
        <v>169000.65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13</v>
      </c>
      <c r="F2" s="30" t="s">
        <v>12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64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72</v>
      </c>
      <c r="C4" s="27" t="s">
        <v>11</v>
      </c>
      <c r="D4" s="27">
        <v>20</v>
      </c>
      <c r="E4" s="32">
        <v>300</v>
      </c>
      <c r="F4" s="32">
        <f t="shared" ref="F4:F9" si="0">E4*D4</f>
        <v>6000</v>
      </c>
      <c r="G4" s="2"/>
    </row>
    <row r="5" spans="1:7" x14ac:dyDescent="0.2">
      <c r="A5" s="46">
        <v>1.2</v>
      </c>
      <c r="B5" s="25" t="s">
        <v>22</v>
      </c>
      <c r="C5" s="27" t="s">
        <v>11</v>
      </c>
      <c r="D5" s="27">
        <v>2</v>
      </c>
      <c r="E5" s="32">
        <v>400</v>
      </c>
      <c r="F5" s="32">
        <f t="shared" si="0"/>
        <v>800</v>
      </c>
      <c r="G5" s="2"/>
    </row>
    <row r="6" spans="1:7" x14ac:dyDescent="0.2">
      <c r="A6" s="46">
        <v>1.3</v>
      </c>
      <c r="B6" s="25" t="s">
        <v>73</v>
      </c>
      <c r="C6" s="27" t="s">
        <v>11</v>
      </c>
      <c r="D6" s="27">
        <v>2</v>
      </c>
      <c r="E6" s="32">
        <v>100</v>
      </c>
      <c r="F6" s="32">
        <f t="shared" si="0"/>
        <v>200</v>
      </c>
      <c r="G6" s="2"/>
    </row>
    <row r="7" spans="1:7" s="23" customFormat="1" ht="28.5" x14ac:dyDescent="0.2">
      <c r="A7" s="46">
        <v>1.4</v>
      </c>
      <c r="B7" s="21" t="s">
        <v>47</v>
      </c>
      <c r="C7" s="27" t="s">
        <v>11</v>
      </c>
      <c r="D7" s="27">
        <v>10</v>
      </c>
      <c r="E7" s="32">
        <v>80</v>
      </c>
      <c r="F7" s="32">
        <f t="shared" si="0"/>
        <v>800</v>
      </c>
      <c r="G7" s="22"/>
    </row>
    <row r="8" spans="1:7" x14ac:dyDescent="0.2">
      <c r="A8" s="46">
        <v>1.5</v>
      </c>
      <c r="B8" s="25" t="s">
        <v>48</v>
      </c>
      <c r="C8" s="27" t="s">
        <v>11</v>
      </c>
      <c r="D8" s="27">
        <v>2</v>
      </c>
      <c r="E8" s="32">
        <v>80</v>
      </c>
      <c r="F8" s="32">
        <f t="shared" si="0"/>
        <v>160</v>
      </c>
      <c r="G8" s="2"/>
    </row>
    <row r="9" spans="1:7" s="23" customFormat="1" ht="42.75" x14ac:dyDescent="0.2">
      <c r="A9" s="20">
        <v>1.6</v>
      </c>
      <c r="B9" s="21" t="s">
        <v>10</v>
      </c>
      <c r="C9" s="27" t="s">
        <v>11</v>
      </c>
      <c r="D9" s="27">
        <v>10</v>
      </c>
      <c r="E9" s="32">
        <v>1000</v>
      </c>
      <c r="F9" s="32">
        <f t="shared" si="0"/>
        <v>10000</v>
      </c>
      <c r="G9" s="22"/>
    </row>
    <row r="10" spans="1:7" x14ac:dyDescent="0.2">
      <c r="A10" s="18">
        <v>1.7</v>
      </c>
      <c r="B10" s="25" t="s">
        <v>14</v>
      </c>
      <c r="C10" s="27" t="s">
        <v>11</v>
      </c>
      <c r="D10" s="27">
        <v>5</v>
      </c>
      <c r="E10" s="32">
        <v>1300</v>
      </c>
      <c r="F10" s="32">
        <f t="shared" ref="F10:F52" si="1">E10*D10</f>
        <v>6500</v>
      </c>
      <c r="G10" s="2"/>
    </row>
    <row r="11" spans="1:7" x14ac:dyDescent="0.2">
      <c r="A11" s="18">
        <v>1.8</v>
      </c>
      <c r="B11" s="25" t="s">
        <v>15</v>
      </c>
      <c r="C11" s="27" t="s">
        <v>11</v>
      </c>
      <c r="D11" s="27">
        <v>5</v>
      </c>
      <c r="E11" s="32">
        <v>1600</v>
      </c>
      <c r="F11" s="32">
        <f t="shared" si="1"/>
        <v>8000</v>
      </c>
      <c r="G11" s="2"/>
    </row>
    <row r="12" spans="1:7" x14ac:dyDescent="0.2">
      <c r="A12" s="18">
        <v>1.9</v>
      </c>
      <c r="B12" s="25" t="s">
        <v>56</v>
      </c>
      <c r="C12" s="27" t="s">
        <v>11</v>
      </c>
      <c r="D12" s="27">
        <v>5</v>
      </c>
      <c r="E12" s="32">
        <v>1850</v>
      </c>
      <c r="F12" s="32">
        <f t="shared" si="1"/>
        <v>9250</v>
      </c>
      <c r="G12" s="2"/>
    </row>
    <row r="13" spans="1:7" x14ac:dyDescent="0.2">
      <c r="A13" s="38">
        <v>1.1000000000000001</v>
      </c>
      <c r="B13" s="25" t="s">
        <v>57</v>
      </c>
      <c r="C13" s="27" t="s">
        <v>11</v>
      </c>
      <c r="D13" s="27">
        <v>1</v>
      </c>
      <c r="E13" s="32">
        <v>2000</v>
      </c>
      <c r="F13" s="32">
        <f t="shared" si="1"/>
        <v>2000</v>
      </c>
      <c r="G13" s="2"/>
    </row>
    <row r="14" spans="1:7" x14ac:dyDescent="0.2">
      <c r="A14" s="38">
        <v>1.1100000000000001</v>
      </c>
      <c r="B14" s="25" t="s">
        <v>16</v>
      </c>
      <c r="C14" s="27" t="s">
        <v>11</v>
      </c>
      <c r="D14" s="27">
        <v>1</v>
      </c>
      <c r="E14" s="32">
        <v>500</v>
      </c>
      <c r="F14" s="32">
        <f t="shared" si="1"/>
        <v>500</v>
      </c>
      <c r="G14" s="2"/>
    </row>
    <row r="15" spans="1:7" x14ac:dyDescent="0.2">
      <c r="A15" s="38">
        <v>1.1200000000000001</v>
      </c>
      <c r="B15" s="25" t="s">
        <v>74</v>
      </c>
      <c r="C15" s="27" t="s">
        <v>11</v>
      </c>
      <c r="D15" s="27">
        <v>1</v>
      </c>
      <c r="E15" s="32">
        <v>800</v>
      </c>
      <c r="F15" s="32">
        <f t="shared" si="1"/>
        <v>800</v>
      </c>
      <c r="G15" s="2"/>
    </row>
    <row r="16" spans="1:7" x14ac:dyDescent="0.2">
      <c r="A16" s="38">
        <v>1.1299999999999999</v>
      </c>
      <c r="B16" s="25" t="s">
        <v>17</v>
      </c>
      <c r="C16" s="27" t="s">
        <v>11</v>
      </c>
      <c r="D16" s="27">
        <v>1</v>
      </c>
      <c r="E16" s="32">
        <v>180</v>
      </c>
      <c r="F16" s="32">
        <f t="shared" si="1"/>
        <v>180</v>
      </c>
      <c r="G16" s="2"/>
    </row>
    <row r="17" spans="1:7" x14ac:dyDescent="0.2">
      <c r="A17" s="38">
        <v>1.1399999999999999</v>
      </c>
      <c r="B17" s="25" t="s">
        <v>18</v>
      </c>
      <c r="C17" s="27" t="s">
        <v>11</v>
      </c>
      <c r="D17" s="27">
        <v>1</v>
      </c>
      <c r="E17" s="32">
        <v>190</v>
      </c>
      <c r="F17" s="32">
        <f t="shared" si="1"/>
        <v>190</v>
      </c>
      <c r="G17" s="2"/>
    </row>
    <row r="18" spans="1:7" x14ac:dyDescent="0.2">
      <c r="A18" s="38">
        <v>1.1499999999999999</v>
      </c>
      <c r="B18" s="25" t="s">
        <v>19</v>
      </c>
      <c r="C18" s="27" t="s">
        <v>11</v>
      </c>
      <c r="D18" s="27">
        <v>1</v>
      </c>
      <c r="E18" s="32">
        <v>220</v>
      </c>
      <c r="F18" s="32">
        <f t="shared" si="1"/>
        <v>220</v>
      </c>
      <c r="G18" s="2"/>
    </row>
    <row r="19" spans="1:7" x14ac:dyDescent="0.2">
      <c r="A19" s="38">
        <v>1.1599999999999999</v>
      </c>
      <c r="B19" s="25" t="s">
        <v>20</v>
      </c>
      <c r="C19" s="27" t="s">
        <v>11</v>
      </c>
      <c r="D19" s="27">
        <v>1</v>
      </c>
      <c r="E19" s="32">
        <v>160</v>
      </c>
      <c r="F19" s="32">
        <f t="shared" si="1"/>
        <v>160</v>
      </c>
      <c r="G19" s="2"/>
    </row>
    <row r="20" spans="1:7" x14ac:dyDescent="0.2">
      <c r="A20" s="38">
        <v>1.17</v>
      </c>
      <c r="B20" s="25" t="s">
        <v>21</v>
      </c>
      <c r="C20" s="27" t="s">
        <v>11</v>
      </c>
      <c r="D20" s="27">
        <v>1</v>
      </c>
      <c r="E20" s="32">
        <v>190</v>
      </c>
      <c r="F20" s="32">
        <f t="shared" si="1"/>
        <v>190</v>
      </c>
      <c r="G20" s="2"/>
    </row>
    <row r="21" spans="1:7" x14ac:dyDescent="0.2">
      <c r="A21" s="38">
        <v>1.18</v>
      </c>
      <c r="B21" s="25" t="s">
        <v>70</v>
      </c>
      <c r="C21" s="27" t="s">
        <v>11</v>
      </c>
      <c r="D21" s="27">
        <v>1</v>
      </c>
      <c r="E21" s="32">
        <v>360</v>
      </c>
      <c r="F21" s="32">
        <f t="shared" si="1"/>
        <v>360</v>
      </c>
      <c r="G21" s="2"/>
    </row>
    <row r="22" spans="1:7" x14ac:dyDescent="0.2">
      <c r="A22" s="38">
        <v>1.19</v>
      </c>
      <c r="B22" s="25" t="s">
        <v>58</v>
      </c>
      <c r="C22" s="27" t="s">
        <v>11</v>
      </c>
      <c r="D22" s="27">
        <v>1</v>
      </c>
      <c r="E22" s="32">
        <v>450</v>
      </c>
      <c r="F22" s="32">
        <f t="shared" si="1"/>
        <v>450</v>
      </c>
      <c r="G22" s="2"/>
    </row>
    <row r="23" spans="1:7" x14ac:dyDescent="0.2">
      <c r="A23" s="38">
        <v>1.2</v>
      </c>
      <c r="B23" s="25" t="s">
        <v>23</v>
      </c>
      <c r="C23" s="27" t="s">
        <v>11</v>
      </c>
      <c r="D23" s="27">
        <v>1</v>
      </c>
      <c r="E23" s="32">
        <v>200</v>
      </c>
      <c r="F23" s="32">
        <f t="shared" si="1"/>
        <v>200</v>
      </c>
      <c r="G23" s="2"/>
    </row>
    <row r="24" spans="1:7" s="23" customFormat="1" x14ac:dyDescent="0.2">
      <c r="A24" s="38">
        <v>1.21</v>
      </c>
      <c r="B24" s="21" t="s">
        <v>71</v>
      </c>
      <c r="C24" s="27" t="s">
        <v>11</v>
      </c>
      <c r="D24" s="27">
        <v>1</v>
      </c>
      <c r="E24" s="32">
        <v>40</v>
      </c>
      <c r="F24" s="32">
        <f t="shared" si="1"/>
        <v>40</v>
      </c>
      <c r="G24" s="22"/>
    </row>
    <row r="25" spans="1:7" x14ac:dyDescent="0.2">
      <c r="A25" s="38">
        <v>1.22</v>
      </c>
      <c r="B25" s="25" t="s">
        <v>25</v>
      </c>
      <c r="C25" s="27" t="s">
        <v>11</v>
      </c>
      <c r="D25" s="27">
        <v>1</v>
      </c>
      <c r="E25" s="32">
        <v>80</v>
      </c>
      <c r="F25" s="32">
        <f t="shared" si="1"/>
        <v>80</v>
      </c>
      <c r="G25" s="2"/>
    </row>
    <row r="26" spans="1:7" x14ac:dyDescent="0.2">
      <c r="A26" s="38">
        <v>1.23</v>
      </c>
      <c r="B26" s="25" t="s">
        <v>26</v>
      </c>
      <c r="C26" s="27" t="s">
        <v>11</v>
      </c>
      <c r="D26" s="27">
        <v>1</v>
      </c>
      <c r="E26" s="32">
        <v>20</v>
      </c>
      <c r="F26" s="32">
        <f t="shared" si="1"/>
        <v>20</v>
      </c>
      <c r="G26" s="2"/>
    </row>
    <row r="27" spans="1:7" x14ac:dyDescent="0.2">
      <c r="A27" s="38">
        <v>1.24</v>
      </c>
      <c r="B27" s="25" t="s">
        <v>27</v>
      </c>
      <c r="C27" s="27" t="s">
        <v>11</v>
      </c>
      <c r="D27" s="27">
        <v>1</v>
      </c>
      <c r="E27" s="32">
        <v>110</v>
      </c>
      <c r="F27" s="32">
        <f t="shared" si="1"/>
        <v>110</v>
      </c>
      <c r="G27" s="2"/>
    </row>
    <row r="28" spans="1:7" x14ac:dyDescent="0.2">
      <c r="A28" s="38">
        <v>1.25</v>
      </c>
      <c r="B28" s="25" t="s">
        <v>28</v>
      </c>
      <c r="C28" s="27" t="s">
        <v>11</v>
      </c>
      <c r="D28" s="27">
        <v>1</v>
      </c>
      <c r="E28" s="32">
        <v>170</v>
      </c>
      <c r="F28" s="32">
        <f t="shared" si="1"/>
        <v>170</v>
      </c>
      <c r="G28" s="2"/>
    </row>
    <row r="29" spans="1:7" x14ac:dyDescent="0.2">
      <c r="A29" s="38">
        <v>1.26</v>
      </c>
      <c r="B29" s="25" t="s">
        <v>29</v>
      </c>
      <c r="C29" s="27" t="s">
        <v>11</v>
      </c>
      <c r="D29" s="27">
        <v>1</v>
      </c>
      <c r="E29" s="32">
        <v>110</v>
      </c>
      <c r="F29" s="32">
        <f t="shared" si="1"/>
        <v>110</v>
      </c>
      <c r="G29" s="2"/>
    </row>
    <row r="30" spans="1:7" x14ac:dyDescent="0.2">
      <c r="A30" s="38">
        <v>1.27</v>
      </c>
      <c r="B30" s="25" t="s">
        <v>30</v>
      </c>
      <c r="C30" s="27" t="s">
        <v>11</v>
      </c>
      <c r="D30" s="27">
        <v>1</v>
      </c>
      <c r="E30" s="32">
        <v>130</v>
      </c>
      <c r="F30" s="32">
        <f t="shared" si="1"/>
        <v>130</v>
      </c>
      <c r="G30" s="2"/>
    </row>
    <row r="31" spans="1:7" x14ac:dyDescent="0.2">
      <c r="A31" s="38">
        <v>1.28</v>
      </c>
      <c r="B31" s="25" t="s">
        <v>31</v>
      </c>
      <c r="C31" s="27" t="s">
        <v>11</v>
      </c>
      <c r="D31" s="27">
        <v>1</v>
      </c>
      <c r="E31" s="32">
        <v>100</v>
      </c>
      <c r="F31" s="32">
        <f t="shared" si="1"/>
        <v>100</v>
      </c>
      <c r="G31" s="2"/>
    </row>
    <row r="32" spans="1:7" x14ac:dyDescent="0.2">
      <c r="A32" s="38">
        <v>1.29</v>
      </c>
      <c r="B32" s="25" t="s">
        <v>32</v>
      </c>
      <c r="C32" s="27" t="s">
        <v>11</v>
      </c>
      <c r="D32" s="27">
        <v>1</v>
      </c>
      <c r="E32" s="32">
        <v>130</v>
      </c>
      <c r="F32" s="32">
        <f t="shared" si="1"/>
        <v>130</v>
      </c>
      <c r="G32" s="2"/>
    </row>
    <row r="33" spans="1:7" x14ac:dyDescent="0.2">
      <c r="A33" s="38">
        <v>1.3</v>
      </c>
      <c r="B33" s="25" t="s">
        <v>33</v>
      </c>
      <c r="C33" s="27" t="s">
        <v>11</v>
      </c>
      <c r="D33" s="27">
        <v>1</v>
      </c>
      <c r="E33" s="32">
        <v>100</v>
      </c>
      <c r="F33" s="32">
        <f t="shared" si="1"/>
        <v>100</v>
      </c>
      <c r="G33" s="2"/>
    </row>
    <row r="34" spans="1:7" x14ac:dyDescent="0.2">
      <c r="A34" s="38">
        <v>1.31</v>
      </c>
      <c r="B34" s="25" t="s">
        <v>59</v>
      </c>
      <c r="C34" s="27" t="s">
        <v>11</v>
      </c>
      <c r="D34" s="27">
        <v>1</v>
      </c>
      <c r="E34" s="32">
        <v>150</v>
      </c>
      <c r="F34" s="32">
        <f t="shared" si="1"/>
        <v>150</v>
      </c>
      <c r="G34" s="2"/>
    </row>
    <row r="35" spans="1:7" x14ac:dyDescent="0.2">
      <c r="A35" s="38">
        <v>1.32</v>
      </c>
      <c r="B35" s="25" t="s">
        <v>34</v>
      </c>
      <c r="C35" s="27" t="s">
        <v>11</v>
      </c>
      <c r="D35" s="27">
        <v>1</v>
      </c>
      <c r="E35" s="32">
        <v>250</v>
      </c>
      <c r="F35" s="32">
        <f t="shared" si="1"/>
        <v>250</v>
      </c>
      <c r="G35" s="2"/>
    </row>
    <row r="36" spans="1:7" x14ac:dyDescent="0.2">
      <c r="A36" s="38">
        <v>1.33</v>
      </c>
      <c r="B36" s="25" t="s">
        <v>35</v>
      </c>
      <c r="C36" s="27" t="s">
        <v>11</v>
      </c>
      <c r="D36" s="27">
        <v>1</v>
      </c>
      <c r="E36" s="32">
        <v>275</v>
      </c>
      <c r="F36" s="32">
        <f t="shared" si="1"/>
        <v>275</v>
      </c>
      <c r="G36" s="2"/>
    </row>
    <row r="37" spans="1:7" s="23" customFormat="1" ht="28.5" x14ac:dyDescent="0.2">
      <c r="A37" s="38">
        <v>1.34</v>
      </c>
      <c r="B37" s="21" t="s">
        <v>36</v>
      </c>
      <c r="C37" s="27" t="s">
        <v>11</v>
      </c>
      <c r="D37" s="27">
        <v>1</v>
      </c>
      <c r="E37" s="32">
        <v>200</v>
      </c>
      <c r="F37" s="32">
        <f t="shared" si="1"/>
        <v>200</v>
      </c>
      <c r="G37" s="22"/>
    </row>
    <row r="38" spans="1:7" x14ac:dyDescent="0.2">
      <c r="A38" s="38">
        <v>1.35</v>
      </c>
      <c r="B38" s="25" t="s">
        <v>37</v>
      </c>
      <c r="C38" s="27" t="s">
        <v>11</v>
      </c>
      <c r="D38" s="27">
        <v>1</v>
      </c>
      <c r="E38" s="32">
        <v>170</v>
      </c>
      <c r="F38" s="32">
        <f t="shared" si="1"/>
        <v>170</v>
      </c>
      <c r="G38" s="2"/>
    </row>
    <row r="39" spans="1:7" x14ac:dyDescent="0.2">
      <c r="A39" s="38">
        <v>1.36</v>
      </c>
      <c r="B39" s="25" t="s">
        <v>83</v>
      </c>
      <c r="C39" s="27" t="s">
        <v>11</v>
      </c>
      <c r="D39" s="27">
        <v>1</v>
      </c>
      <c r="E39" s="32">
        <v>450</v>
      </c>
      <c r="F39" s="32">
        <f t="shared" si="1"/>
        <v>450</v>
      </c>
      <c r="G39" s="2"/>
    </row>
    <row r="40" spans="1:7" x14ac:dyDescent="0.2">
      <c r="A40" s="38">
        <v>1.37</v>
      </c>
      <c r="B40" s="25" t="s">
        <v>38</v>
      </c>
      <c r="C40" s="27" t="s">
        <v>11</v>
      </c>
      <c r="D40" s="27">
        <v>1</v>
      </c>
      <c r="E40" s="32">
        <v>150</v>
      </c>
      <c r="F40" s="32">
        <f t="shared" si="1"/>
        <v>150</v>
      </c>
      <c r="G40" s="2"/>
    </row>
    <row r="41" spans="1:7" s="23" customFormat="1" ht="28.5" x14ac:dyDescent="0.2">
      <c r="A41" s="38">
        <v>1.38</v>
      </c>
      <c r="B41" s="21" t="s">
        <v>39</v>
      </c>
      <c r="C41" s="27" t="s">
        <v>11</v>
      </c>
      <c r="D41" s="27">
        <v>1</v>
      </c>
      <c r="E41" s="32">
        <v>350</v>
      </c>
      <c r="F41" s="32">
        <f t="shared" si="1"/>
        <v>350</v>
      </c>
      <c r="G41" s="22"/>
    </row>
    <row r="42" spans="1:7" x14ac:dyDescent="0.2">
      <c r="A42" s="38">
        <v>1.39</v>
      </c>
      <c r="B42" s="25" t="s">
        <v>40</v>
      </c>
      <c r="C42" s="27" t="s">
        <v>11</v>
      </c>
      <c r="D42" s="27">
        <v>1</v>
      </c>
      <c r="E42" s="32">
        <v>450</v>
      </c>
      <c r="F42" s="32">
        <f t="shared" si="1"/>
        <v>450</v>
      </c>
      <c r="G42" s="2"/>
    </row>
    <row r="43" spans="1:7" x14ac:dyDescent="0.2">
      <c r="A43" s="38">
        <v>1.4</v>
      </c>
      <c r="B43" s="25" t="s">
        <v>75</v>
      </c>
      <c r="C43" s="27" t="s">
        <v>11</v>
      </c>
      <c r="D43" s="27">
        <v>1</v>
      </c>
      <c r="E43" s="32">
        <v>250</v>
      </c>
      <c r="F43" s="32">
        <f t="shared" si="1"/>
        <v>250</v>
      </c>
      <c r="G43" s="2"/>
    </row>
    <row r="44" spans="1:7" x14ac:dyDescent="0.2">
      <c r="A44" s="38">
        <v>1.41</v>
      </c>
      <c r="B44" s="25" t="s">
        <v>41</v>
      </c>
      <c r="C44" s="27" t="s">
        <v>11</v>
      </c>
      <c r="D44" s="27">
        <v>1</v>
      </c>
      <c r="E44" s="32">
        <v>300</v>
      </c>
      <c r="F44" s="32">
        <f t="shared" si="1"/>
        <v>300</v>
      </c>
      <c r="G44" s="2"/>
    </row>
    <row r="45" spans="1:7" x14ac:dyDescent="0.2">
      <c r="A45" s="38">
        <v>1.42</v>
      </c>
      <c r="B45" s="25" t="s">
        <v>42</v>
      </c>
      <c r="C45" s="27" t="s">
        <v>11</v>
      </c>
      <c r="D45" s="27">
        <v>1</v>
      </c>
      <c r="E45" s="32">
        <v>700</v>
      </c>
      <c r="F45" s="32">
        <f t="shared" si="1"/>
        <v>700</v>
      </c>
      <c r="G45" s="2"/>
    </row>
    <row r="46" spans="1:7" x14ac:dyDescent="0.2">
      <c r="A46" s="38">
        <v>1.43</v>
      </c>
      <c r="B46" s="25" t="s">
        <v>60</v>
      </c>
      <c r="C46" s="27" t="s">
        <v>11</v>
      </c>
      <c r="D46" s="27">
        <v>1</v>
      </c>
      <c r="E46" s="32">
        <v>300</v>
      </c>
      <c r="F46" s="32">
        <f t="shared" si="1"/>
        <v>300</v>
      </c>
      <c r="G46" s="2"/>
    </row>
    <row r="47" spans="1:7" s="23" customFormat="1" ht="28.5" x14ac:dyDescent="0.2">
      <c r="A47" s="38">
        <v>1.44</v>
      </c>
      <c r="B47" s="21" t="s">
        <v>43</v>
      </c>
      <c r="C47" s="27" t="s">
        <v>11</v>
      </c>
      <c r="D47" s="27">
        <v>1</v>
      </c>
      <c r="E47" s="32">
        <v>175</v>
      </c>
      <c r="F47" s="32">
        <f t="shared" si="1"/>
        <v>175</v>
      </c>
      <c r="G47" s="22"/>
    </row>
    <row r="48" spans="1:7" s="23" customFormat="1" ht="28.5" x14ac:dyDescent="0.2">
      <c r="A48" s="38">
        <v>1.45</v>
      </c>
      <c r="B48" s="21" t="s">
        <v>44</v>
      </c>
      <c r="C48" s="27" t="s">
        <v>11</v>
      </c>
      <c r="D48" s="27">
        <v>1</v>
      </c>
      <c r="E48" s="32">
        <v>300</v>
      </c>
      <c r="F48" s="32">
        <f t="shared" si="1"/>
        <v>300</v>
      </c>
      <c r="G48" s="22"/>
    </row>
    <row r="49" spans="1:7" s="23" customFormat="1" x14ac:dyDescent="0.2">
      <c r="A49" s="38">
        <v>1.46</v>
      </c>
      <c r="B49" s="21" t="s">
        <v>61</v>
      </c>
      <c r="C49" s="27" t="s">
        <v>11</v>
      </c>
      <c r="D49" s="27">
        <v>1</v>
      </c>
      <c r="E49" s="32">
        <v>175</v>
      </c>
      <c r="F49" s="32">
        <f t="shared" si="1"/>
        <v>175</v>
      </c>
      <c r="G49" s="22"/>
    </row>
    <row r="50" spans="1:7" x14ac:dyDescent="0.2">
      <c r="A50" s="38">
        <v>1.47</v>
      </c>
      <c r="B50" s="25" t="s">
        <v>45</v>
      </c>
      <c r="C50" s="27" t="s">
        <v>11</v>
      </c>
      <c r="D50" s="27">
        <v>1</v>
      </c>
      <c r="E50" s="32">
        <v>700</v>
      </c>
      <c r="F50" s="32">
        <f t="shared" si="1"/>
        <v>700</v>
      </c>
      <c r="G50" s="2"/>
    </row>
    <row r="51" spans="1:7" x14ac:dyDescent="0.2">
      <c r="A51" s="38">
        <v>1.48</v>
      </c>
      <c r="B51" s="25" t="s">
        <v>46</v>
      </c>
      <c r="C51" s="27" t="s">
        <v>11</v>
      </c>
      <c r="D51" s="27">
        <v>1</v>
      </c>
      <c r="E51" s="32">
        <v>150</v>
      </c>
      <c r="F51" s="32">
        <f t="shared" si="1"/>
        <v>150</v>
      </c>
      <c r="G51" s="2"/>
    </row>
    <row r="52" spans="1:7" x14ac:dyDescent="0.2">
      <c r="A52" s="38">
        <v>1.49</v>
      </c>
      <c r="B52" s="25" t="s">
        <v>62</v>
      </c>
      <c r="C52" s="27" t="s">
        <v>11</v>
      </c>
      <c r="D52" s="27">
        <v>1</v>
      </c>
      <c r="E52" s="32">
        <v>175</v>
      </c>
      <c r="F52" s="32">
        <f t="shared" si="1"/>
        <v>175</v>
      </c>
      <c r="G52" s="2"/>
    </row>
    <row r="53" spans="1:7" ht="15" x14ac:dyDescent="0.25">
      <c r="A53" s="126" t="s">
        <v>7</v>
      </c>
      <c r="B53" s="127"/>
      <c r="C53" s="53"/>
      <c r="D53" s="53"/>
      <c r="E53" s="54"/>
      <c r="F53" s="55">
        <f>SUM(F4:F52)</f>
        <v>53620</v>
      </c>
      <c r="G53" s="56"/>
    </row>
    <row r="54" spans="1:7" ht="15" x14ac:dyDescent="0.25">
      <c r="A54" s="121"/>
      <c r="B54" s="60" t="s">
        <v>78</v>
      </c>
      <c r="C54" s="16" t="s">
        <v>76</v>
      </c>
      <c r="D54" s="123"/>
      <c r="E54" s="58"/>
      <c r="F54" s="59"/>
      <c r="G54" s="1"/>
    </row>
    <row r="55" spans="1:7" ht="15.75" thickBot="1" x14ac:dyDescent="0.3">
      <c r="A55" s="47"/>
      <c r="B55" s="48" t="s">
        <v>77</v>
      </c>
      <c r="C55" s="49"/>
      <c r="D55" s="49"/>
      <c r="E55" s="50"/>
      <c r="F55" s="51">
        <f>F53*(1-(D54/100))</f>
        <v>53620</v>
      </c>
      <c r="G55" s="52"/>
    </row>
    <row r="56" spans="1:7" s="10" customFormat="1" ht="21.75" thickTop="1" thickBot="1" x14ac:dyDescent="0.35">
      <c r="A56" s="17">
        <v>2</v>
      </c>
      <c r="B56" s="24" t="s">
        <v>103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2" t="s">
        <v>98</v>
      </c>
      <c r="C57" s="65" t="s">
        <v>96</v>
      </c>
      <c r="D57" s="28"/>
      <c r="E57" s="33"/>
      <c r="F57" s="33">
        <v>55000</v>
      </c>
      <c r="G57" s="41"/>
    </row>
    <row r="58" spans="1:7" s="23" customFormat="1" ht="99.75" x14ac:dyDescent="0.2">
      <c r="A58" s="39">
        <v>2.2000000000000002</v>
      </c>
      <c r="B58" s="40" t="s">
        <v>84</v>
      </c>
      <c r="C58" s="65" t="s">
        <v>11</v>
      </c>
      <c r="D58" s="66">
        <v>15</v>
      </c>
      <c r="E58" s="33">
        <v>600</v>
      </c>
      <c r="F58" s="33">
        <f>E58*D58</f>
        <v>9000</v>
      </c>
      <c r="G58" s="41"/>
    </row>
    <row r="59" spans="1:7" s="23" customFormat="1" ht="28.5" x14ac:dyDescent="0.2">
      <c r="A59" s="39">
        <v>2.2999999999999998</v>
      </c>
      <c r="B59" s="40" t="s">
        <v>85</v>
      </c>
      <c r="C59" s="28" t="s">
        <v>11</v>
      </c>
      <c r="D59" s="28">
        <v>1</v>
      </c>
      <c r="E59" s="33">
        <v>30</v>
      </c>
      <c r="F59" s="33">
        <f>E59*D59</f>
        <v>30</v>
      </c>
      <c r="G59" s="41"/>
    </row>
    <row r="60" spans="1:7" s="23" customFormat="1" ht="28.5" x14ac:dyDescent="0.2">
      <c r="A60" s="39">
        <v>2.4</v>
      </c>
      <c r="B60" s="40" t="s">
        <v>86</v>
      </c>
      <c r="C60" s="28" t="s">
        <v>24</v>
      </c>
      <c r="D60" s="28">
        <v>1</v>
      </c>
      <c r="E60" s="33">
        <v>80</v>
      </c>
      <c r="F60" s="33">
        <f>E60*D60</f>
        <v>80</v>
      </c>
      <c r="G60" s="41"/>
    </row>
    <row r="61" spans="1:7" s="23" customFormat="1" ht="28.5" x14ac:dyDescent="0.2">
      <c r="A61" s="39">
        <v>2.5</v>
      </c>
      <c r="B61" s="40" t="s">
        <v>87</v>
      </c>
      <c r="C61" s="28" t="s">
        <v>24</v>
      </c>
      <c r="D61" s="28">
        <v>1</v>
      </c>
      <c r="E61" s="33">
        <v>10</v>
      </c>
      <c r="F61" s="33">
        <f>E61*D61</f>
        <v>10</v>
      </c>
      <c r="G61" s="41"/>
    </row>
    <row r="62" spans="1:7" x14ac:dyDescent="0.2">
      <c r="A62" s="39">
        <v>2.6</v>
      </c>
      <c r="B62" s="26" t="s">
        <v>52</v>
      </c>
      <c r="C62" s="16" t="s">
        <v>11</v>
      </c>
      <c r="D62" s="16">
        <v>1</v>
      </c>
      <c r="E62" s="33">
        <v>200</v>
      </c>
      <c r="F62" s="33">
        <f t="shared" ref="F62:F66" si="2">E62*D62</f>
        <v>200</v>
      </c>
      <c r="G62" s="1"/>
    </row>
    <row r="63" spans="1:7" s="23" customFormat="1" ht="28.5" x14ac:dyDescent="0.2">
      <c r="A63" s="39">
        <v>2.7</v>
      </c>
      <c r="B63" s="40" t="s">
        <v>88</v>
      </c>
      <c r="C63" s="28" t="s">
        <v>24</v>
      </c>
      <c r="D63" s="28">
        <v>1</v>
      </c>
      <c r="E63" s="33">
        <v>20</v>
      </c>
      <c r="F63" s="33">
        <f t="shared" si="2"/>
        <v>20</v>
      </c>
      <c r="G63" s="41"/>
    </row>
    <row r="64" spans="1:7" s="23" customFormat="1" ht="28.5" x14ac:dyDescent="0.2">
      <c r="A64" s="39">
        <v>2.8</v>
      </c>
      <c r="B64" s="40" t="s">
        <v>53</v>
      </c>
      <c r="C64" s="28" t="s">
        <v>11</v>
      </c>
      <c r="D64" s="28">
        <v>1</v>
      </c>
      <c r="E64" s="33">
        <v>190</v>
      </c>
      <c r="F64" s="33">
        <f t="shared" si="2"/>
        <v>190</v>
      </c>
      <c r="G64" s="41"/>
    </row>
    <row r="65" spans="1:7" x14ac:dyDescent="0.2">
      <c r="A65" s="43">
        <v>2.9</v>
      </c>
      <c r="B65" s="26" t="s">
        <v>54</v>
      </c>
      <c r="C65" s="16" t="s">
        <v>11</v>
      </c>
      <c r="D65" s="16">
        <v>1</v>
      </c>
      <c r="E65" s="33">
        <v>160</v>
      </c>
      <c r="F65" s="33">
        <f t="shared" si="2"/>
        <v>160</v>
      </c>
      <c r="G65" s="1"/>
    </row>
    <row r="66" spans="1:7" s="23" customFormat="1" ht="28.5" x14ac:dyDescent="0.2">
      <c r="A66" s="42">
        <v>2.1</v>
      </c>
      <c r="B66" s="40" t="s">
        <v>89</v>
      </c>
      <c r="C66" s="28" t="s">
        <v>11</v>
      </c>
      <c r="D66" s="28">
        <v>1</v>
      </c>
      <c r="E66" s="33">
        <v>275</v>
      </c>
      <c r="F66" s="33">
        <f t="shared" si="2"/>
        <v>275</v>
      </c>
      <c r="G66" s="41"/>
    </row>
    <row r="67" spans="1:7" ht="15" x14ac:dyDescent="0.25">
      <c r="A67" s="128" t="s">
        <v>8</v>
      </c>
      <c r="B67" s="129"/>
      <c r="C67" s="16"/>
      <c r="D67" s="16"/>
      <c r="E67" s="33"/>
      <c r="F67" s="37">
        <f>SUM(F57:F66)</f>
        <v>64965</v>
      </c>
      <c r="G67" s="1"/>
    </row>
    <row r="68" spans="1:7" ht="15" x14ac:dyDescent="0.25">
      <c r="A68" s="62"/>
      <c r="B68" s="63" t="s">
        <v>79</v>
      </c>
      <c r="C68" s="16" t="s">
        <v>76</v>
      </c>
      <c r="D68" s="123"/>
      <c r="E68" s="58"/>
      <c r="F68" s="59"/>
      <c r="G68" s="1"/>
    </row>
    <row r="69" spans="1:7" ht="15.75" thickBot="1" x14ac:dyDescent="0.3">
      <c r="A69" s="47"/>
      <c r="B69" s="64" t="s">
        <v>80</v>
      </c>
      <c r="C69" s="49"/>
      <c r="D69" s="49"/>
      <c r="E69" s="50"/>
      <c r="F69" s="51">
        <f>F67*(1-(D68/100))</f>
        <v>64965</v>
      </c>
      <c r="G69" s="52"/>
    </row>
    <row r="70" spans="1:7" s="10" customFormat="1" ht="21.75" thickTop="1" thickBot="1" x14ac:dyDescent="0.35">
      <c r="A70" s="17">
        <v>3</v>
      </c>
      <c r="B70" s="24" t="s">
        <v>104</v>
      </c>
      <c r="C70" s="29"/>
      <c r="D70" s="29"/>
      <c r="E70" s="31"/>
      <c r="F70" s="31"/>
      <c r="G70" s="12"/>
    </row>
    <row r="71" spans="1:7" s="23" customFormat="1" ht="29.25" thickTop="1" x14ac:dyDescent="0.2">
      <c r="A71" s="43">
        <v>3.1</v>
      </c>
      <c r="B71" s="40" t="s">
        <v>55</v>
      </c>
      <c r="C71" s="28" t="s">
        <v>11</v>
      </c>
      <c r="D71" s="28">
        <v>1</v>
      </c>
      <c r="E71" s="33">
        <v>1000</v>
      </c>
      <c r="F71" s="33">
        <f>E71*D71</f>
        <v>1000</v>
      </c>
      <c r="G71" s="41"/>
    </row>
    <row r="72" spans="1:7" s="23" customFormat="1" x14ac:dyDescent="0.2">
      <c r="A72" s="43">
        <v>3.2</v>
      </c>
      <c r="B72" s="40" t="s">
        <v>90</v>
      </c>
      <c r="C72" s="28" t="s">
        <v>24</v>
      </c>
      <c r="D72" s="28">
        <v>1</v>
      </c>
      <c r="E72" s="33">
        <v>90</v>
      </c>
      <c r="F72" s="33">
        <f t="shared" ref="F72:F83" si="3">E72*D72</f>
        <v>90</v>
      </c>
      <c r="G72" s="41"/>
    </row>
    <row r="73" spans="1:7" x14ac:dyDescent="0.2">
      <c r="A73" s="43">
        <v>3.3</v>
      </c>
      <c r="B73" s="26" t="s">
        <v>91</v>
      </c>
      <c r="C73" s="16" t="s">
        <v>24</v>
      </c>
      <c r="D73" s="16">
        <v>1</v>
      </c>
      <c r="E73" s="33">
        <v>10</v>
      </c>
      <c r="F73" s="33">
        <f t="shared" si="3"/>
        <v>10</v>
      </c>
      <c r="G73" s="1"/>
    </row>
    <row r="74" spans="1:7" s="23" customFormat="1" ht="28.5" x14ac:dyDescent="0.2">
      <c r="A74" s="43">
        <v>3.4</v>
      </c>
      <c r="B74" s="40" t="s">
        <v>95</v>
      </c>
      <c r="C74" s="28" t="s">
        <v>11</v>
      </c>
      <c r="D74" s="28">
        <v>1</v>
      </c>
      <c r="E74" s="33">
        <v>130</v>
      </c>
      <c r="F74" s="33">
        <f t="shared" si="3"/>
        <v>130</v>
      </c>
      <c r="G74" s="41"/>
    </row>
    <row r="75" spans="1:7" s="23" customFormat="1" x14ac:dyDescent="0.2">
      <c r="A75" s="43">
        <v>3.5</v>
      </c>
      <c r="B75" s="45" t="s">
        <v>65</v>
      </c>
      <c r="C75" s="28" t="s">
        <v>11</v>
      </c>
      <c r="D75" s="28">
        <v>1</v>
      </c>
      <c r="E75" s="33">
        <v>180</v>
      </c>
      <c r="F75" s="33">
        <f t="shared" si="3"/>
        <v>180</v>
      </c>
      <c r="G75" s="41"/>
    </row>
    <row r="76" spans="1:7" s="23" customFormat="1" x14ac:dyDescent="0.2">
      <c r="A76" s="43">
        <v>3.6</v>
      </c>
      <c r="B76" s="40" t="s">
        <v>66</v>
      </c>
      <c r="C76" s="28" t="s">
        <v>11</v>
      </c>
      <c r="D76" s="28">
        <v>1</v>
      </c>
      <c r="E76" s="33">
        <v>150</v>
      </c>
      <c r="F76" s="33">
        <f t="shared" si="3"/>
        <v>150</v>
      </c>
      <c r="G76" s="41"/>
    </row>
    <row r="77" spans="1:7" s="23" customFormat="1" x14ac:dyDescent="0.2">
      <c r="A77" s="43">
        <v>3.7</v>
      </c>
      <c r="B77" s="40" t="s">
        <v>63</v>
      </c>
      <c r="C77" s="28" t="s">
        <v>11</v>
      </c>
      <c r="D77" s="28">
        <v>1</v>
      </c>
      <c r="E77" s="33">
        <v>60</v>
      </c>
      <c r="F77" s="33">
        <f t="shared" si="3"/>
        <v>60</v>
      </c>
      <c r="G77" s="41"/>
    </row>
    <row r="78" spans="1:7" s="23" customFormat="1" x14ac:dyDescent="0.2">
      <c r="A78" s="43">
        <v>3.8</v>
      </c>
      <c r="B78" s="40" t="s">
        <v>67</v>
      </c>
      <c r="C78" s="28" t="s">
        <v>11</v>
      </c>
      <c r="D78" s="28">
        <v>1</v>
      </c>
      <c r="E78" s="33">
        <v>60</v>
      </c>
      <c r="F78" s="33">
        <f t="shared" si="3"/>
        <v>60</v>
      </c>
      <c r="G78" s="41"/>
    </row>
    <row r="79" spans="1:7" s="23" customFormat="1" x14ac:dyDescent="0.2">
      <c r="A79" s="43">
        <v>3.9</v>
      </c>
      <c r="B79" s="40" t="s">
        <v>68</v>
      </c>
      <c r="C79" s="28" t="s">
        <v>11</v>
      </c>
      <c r="D79" s="28">
        <v>1</v>
      </c>
      <c r="E79" s="33">
        <v>150</v>
      </c>
      <c r="F79" s="33">
        <f t="shared" si="3"/>
        <v>150</v>
      </c>
      <c r="G79" s="41"/>
    </row>
    <row r="80" spans="1:7" s="23" customFormat="1" x14ac:dyDescent="0.2">
      <c r="A80" s="42">
        <v>3.1</v>
      </c>
      <c r="B80" s="40" t="s">
        <v>69</v>
      </c>
      <c r="C80" s="28" t="s">
        <v>11</v>
      </c>
      <c r="D80" s="28">
        <v>1</v>
      </c>
      <c r="E80" s="33">
        <v>120</v>
      </c>
      <c r="F80" s="33">
        <f t="shared" si="3"/>
        <v>120</v>
      </c>
      <c r="G80" s="41"/>
    </row>
    <row r="81" spans="1:8" s="23" customFormat="1" x14ac:dyDescent="0.2">
      <c r="A81" s="42">
        <v>3.11</v>
      </c>
      <c r="B81" s="40" t="s">
        <v>92</v>
      </c>
      <c r="C81" s="28" t="s">
        <v>24</v>
      </c>
      <c r="D81" s="28">
        <v>1</v>
      </c>
      <c r="E81" s="33">
        <v>70</v>
      </c>
      <c r="F81" s="33">
        <f t="shared" si="3"/>
        <v>70</v>
      </c>
      <c r="G81" s="41"/>
    </row>
    <row r="82" spans="1:8" s="23" customFormat="1" x14ac:dyDescent="0.2">
      <c r="A82" s="42">
        <v>3.12</v>
      </c>
      <c r="B82" s="40" t="s">
        <v>93</v>
      </c>
      <c r="C82" s="28" t="s">
        <v>24</v>
      </c>
      <c r="D82" s="28">
        <v>1</v>
      </c>
      <c r="E82" s="33">
        <v>75</v>
      </c>
      <c r="F82" s="33">
        <f t="shared" si="3"/>
        <v>75</v>
      </c>
      <c r="G82" s="41"/>
    </row>
    <row r="83" spans="1:8" s="23" customFormat="1" x14ac:dyDescent="0.2">
      <c r="A83" s="42">
        <v>3.13</v>
      </c>
      <c r="B83" s="40" t="s">
        <v>94</v>
      </c>
      <c r="C83" s="28" t="s">
        <v>24</v>
      </c>
      <c r="D83" s="28">
        <v>1</v>
      </c>
      <c r="E83" s="33">
        <v>90</v>
      </c>
      <c r="F83" s="33">
        <f t="shared" si="3"/>
        <v>90</v>
      </c>
      <c r="G83" s="41"/>
    </row>
    <row r="84" spans="1:8" ht="15" x14ac:dyDescent="0.25">
      <c r="A84" s="126" t="s">
        <v>9</v>
      </c>
      <c r="B84" s="127"/>
      <c r="C84" s="16"/>
      <c r="D84" s="16"/>
      <c r="E84" s="33"/>
      <c r="F84" s="37">
        <f>SUM(F71:F83)</f>
        <v>2185</v>
      </c>
      <c r="G84" s="1"/>
    </row>
    <row r="85" spans="1:8" ht="15" x14ac:dyDescent="0.25">
      <c r="A85" s="61"/>
      <c r="B85" s="60" t="s">
        <v>81</v>
      </c>
      <c r="C85" s="16" t="s">
        <v>76</v>
      </c>
      <c r="D85" s="123"/>
      <c r="E85" s="58"/>
      <c r="F85" s="59"/>
      <c r="G85" s="1"/>
    </row>
    <row r="86" spans="1:8" ht="15.75" thickBot="1" x14ac:dyDescent="0.3">
      <c r="A86" s="47"/>
      <c r="B86" s="64" t="s">
        <v>82</v>
      </c>
      <c r="C86" s="49"/>
      <c r="D86" s="49"/>
      <c r="E86" s="50"/>
      <c r="F86" s="51">
        <f>F84*(1-(D85/100))</f>
        <v>2185</v>
      </c>
      <c r="G86" s="52"/>
    </row>
    <row r="87" spans="1:8" s="10" customFormat="1" ht="21.75" thickTop="1" thickBot="1" x14ac:dyDescent="0.35">
      <c r="A87" s="17">
        <v>4</v>
      </c>
      <c r="B87" s="24" t="s">
        <v>105</v>
      </c>
      <c r="C87" s="29"/>
      <c r="D87" s="29"/>
      <c r="E87" s="31"/>
      <c r="F87" s="31"/>
      <c r="G87" s="12"/>
    </row>
    <row r="88" spans="1:8" s="76" customFormat="1" ht="17.25" thickTop="1" x14ac:dyDescent="0.25">
      <c r="A88" s="70" t="s">
        <v>106</v>
      </c>
      <c r="B88" s="71" t="s">
        <v>107</v>
      </c>
      <c r="C88" s="72"/>
      <c r="D88" s="73"/>
      <c r="E88" s="73"/>
      <c r="F88" s="108"/>
      <c r="G88" s="74"/>
      <c r="H88" s="75"/>
    </row>
    <row r="89" spans="1:8" s="23" customFormat="1" ht="28.5" x14ac:dyDescent="0.2">
      <c r="A89" s="46" t="s">
        <v>108</v>
      </c>
      <c r="B89" s="21" t="s">
        <v>50</v>
      </c>
      <c r="C89" s="27" t="s">
        <v>49</v>
      </c>
      <c r="D89" s="27">
        <v>15</v>
      </c>
      <c r="E89" s="32">
        <v>100</v>
      </c>
      <c r="F89" s="109">
        <f>E89*D89</f>
        <v>1500</v>
      </c>
      <c r="G89" s="22"/>
    </row>
    <row r="90" spans="1:8" x14ac:dyDescent="0.2">
      <c r="A90" s="46" t="s">
        <v>109</v>
      </c>
      <c r="B90" s="25" t="s">
        <v>51</v>
      </c>
      <c r="C90" s="27" t="s">
        <v>49</v>
      </c>
      <c r="D90" s="27">
        <v>10</v>
      </c>
      <c r="E90" s="32">
        <v>50</v>
      </c>
      <c r="F90" s="109">
        <f>E90*D90</f>
        <v>500</v>
      </c>
      <c r="G90" s="2"/>
    </row>
    <row r="91" spans="1:8" x14ac:dyDescent="0.2">
      <c r="A91" s="46" t="s">
        <v>110</v>
      </c>
      <c r="B91" s="26" t="s">
        <v>97</v>
      </c>
      <c r="C91" s="28" t="s">
        <v>11</v>
      </c>
      <c r="D91" s="27">
        <v>5</v>
      </c>
      <c r="E91" s="33">
        <v>135</v>
      </c>
      <c r="F91" s="110">
        <f>E91*D91</f>
        <v>675</v>
      </c>
      <c r="G91" s="1"/>
    </row>
    <row r="92" spans="1:8" ht="15" x14ac:dyDescent="0.2">
      <c r="A92" s="79"/>
      <c r="B92" s="78" t="s">
        <v>111</v>
      </c>
      <c r="C92" s="16"/>
      <c r="D92" s="16"/>
      <c r="E92" s="33"/>
      <c r="F92" s="111">
        <f>SUM(F89:F91)</f>
        <v>2675</v>
      </c>
      <c r="G92" s="1"/>
    </row>
    <row r="93" spans="1:8" ht="15" x14ac:dyDescent="0.25">
      <c r="A93" s="61"/>
      <c r="B93" s="77" t="s">
        <v>112</v>
      </c>
      <c r="C93" s="16" t="s">
        <v>76</v>
      </c>
      <c r="D93" s="123"/>
      <c r="E93" s="58"/>
      <c r="F93" s="112"/>
      <c r="G93" s="1"/>
    </row>
    <row r="94" spans="1:8" ht="15" x14ac:dyDescent="0.25">
      <c r="A94" s="80"/>
      <c r="B94" s="118" t="s">
        <v>113</v>
      </c>
      <c r="C94" s="49"/>
      <c r="D94" s="49"/>
      <c r="E94" s="50"/>
      <c r="F94" s="113">
        <f>F92*(1-(D93/100))</f>
        <v>2675</v>
      </c>
      <c r="G94" s="52"/>
    </row>
    <row r="95" spans="1:8" s="76" customFormat="1" ht="15.75" customHeight="1" x14ac:dyDescent="0.25">
      <c r="A95" s="81">
        <v>4.2</v>
      </c>
      <c r="B95" s="119" t="s">
        <v>114</v>
      </c>
      <c r="C95" s="82"/>
      <c r="D95" s="83"/>
      <c r="E95" s="83"/>
      <c r="F95" s="114"/>
      <c r="G95" s="84"/>
      <c r="H95" s="75"/>
    </row>
    <row r="96" spans="1:8" s="91" customFormat="1" x14ac:dyDescent="0.2">
      <c r="A96" s="85" t="s">
        <v>101</v>
      </c>
      <c r="B96" s="86" t="s">
        <v>99</v>
      </c>
      <c r="C96" s="87" t="s">
        <v>11</v>
      </c>
      <c r="D96" s="87" t="s">
        <v>100</v>
      </c>
      <c r="E96" s="88">
        <v>21000</v>
      </c>
      <c r="F96" s="88">
        <f t="shared" ref="F96" si="4">E96*D96</f>
        <v>21000</v>
      </c>
      <c r="G96" s="89"/>
      <c r="H96" s="90"/>
    </row>
    <row r="97" spans="1:9" ht="15" x14ac:dyDescent="0.25">
      <c r="A97" s="61"/>
      <c r="B97" s="92" t="s">
        <v>115</v>
      </c>
      <c r="C97" s="16"/>
      <c r="D97" s="93"/>
      <c r="E97" s="93"/>
      <c r="F97" s="115">
        <f>SUM(F96)</f>
        <v>21000</v>
      </c>
      <c r="G97" s="94"/>
      <c r="H97" s="95"/>
      <c r="I97" s="96"/>
    </row>
    <row r="98" spans="1:9" ht="15.75" x14ac:dyDescent="0.25">
      <c r="A98" s="15"/>
      <c r="B98" s="120" t="s">
        <v>116</v>
      </c>
      <c r="C98" s="16" t="s">
        <v>76</v>
      </c>
      <c r="D98" s="123"/>
      <c r="E98" s="97"/>
      <c r="F98" s="116"/>
      <c r="G98" s="98"/>
      <c r="H98" s="99"/>
      <c r="I98" s="96"/>
    </row>
    <row r="99" spans="1:9" ht="15.75" thickBot="1" x14ac:dyDescent="0.3">
      <c r="A99" s="100"/>
      <c r="B99" s="101" t="s">
        <v>117</v>
      </c>
      <c r="C99" s="53"/>
      <c r="D99" s="102"/>
      <c r="E99" s="102"/>
      <c r="F99" s="115">
        <f>F97*(1+D98/100)</f>
        <v>21000</v>
      </c>
      <c r="G99" s="94"/>
      <c r="H99" s="95"/>
      <c r="I99" s="96"/>
    </row>
    <row r="100" spans="1:9" ht="15.75" thickBot="1" x14ac:dyDescent="0.3">
      <c r="A100" s="103"/>
      <c r="B100" s="104" t="s">
        <v>118</v>
      </c>
      <c r="C100" s="105"/>
      <c r="D100" s="106"/>
      <c r="E100" s="106"/>
      <c r="F100" s="117">
        <f>F94+F99</f>
        <v>23675</v>
      </c>
      <c r="G100" s="107"/>
      <c r="H100" s="95"/>
      <c r="I100" s="96"/>
    </row>
    <row r="101" spans="1:9" ht="15.75" thickTop="1" x14ac:dyDescent="0.2">
      <c r="A101" s="13"/>
      <c r="B101" s="3" t="s">
        <v>6</v>
      </c>
      <c r="C101" s="3"/>
      <c r="D101" s="3"/>
      <c r="E101" s="34"/>
      <c r="F101" s="34">
        <f>F55+F69+F86+F100</f>
        <v>144445</v>
      </c>
      <c r="G101" s="4"/>
    </row>
    <row r="102" spans="1:9" ht="15.75" thickBot="1" x14ac:dyDescent="0.25">
      <c r="A102" s="14"/>
      <c r="B102" s="5" t="s">
        <v>5</v>
      </c>
      <c r="C102" s="5"/>
      <c r="D102" s="5"/>
      <c r="E102" s="35"/>
      <c r="F102" s="35">
        <f>F101*1.17</f>
        <v>169000.65</v>
      </c>
      <c r="G102" s="6"/>
    </row>
    <row r="103" spans="1:9" ht="15" thickTop="1" x14ac:dyDescent="0.2"/>
  </sheetData>
  <protectedRanges>
    <protectedRange sqref="D93" name="טווח1"/>
  </protectedRanges>
  <mergeCells count="4">
    <mergeCell ref="A1:F1"/>
    <mergeCell ref="A53:B53"/>
    <mergeCell ref="A67:B67"/>
    <mergeCell ref="A84:B84"/>
  </mergeCell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rightToLeft="1" view="pageBreakPreview" zoomScaleNormal="100" zoomScaleSheetLayoutView="100" workbookViewId="0">
      <pane ySplit="2" topLeftCell="A90" activePane="bottomLeft" state="frozen"/>
      <selection pane="bottomLeft" activeCell="D98" sqref="D98"/>
    </sheetView>
  </sheetViews>
  <sheetFormatPr defaultRowHeight="14.25" x14ac:dyDescent="0.2"/>
  <cols>
    <col min="1" max="1" width="4.375" style="19" customWidth="1"/>
    <col min="2" max="2" width="49.5" customWidth="1"/>
    <col min="3" max="4" width="6.375" style="19" bestFit="1" customWidth="1"/>
    <col min="5" max="5" width="10.25" style="36" bestFit="1" customWidth="1"/>
    <col min="6" max="6" width="11.125" style="36" customWidth="1"/>
    <col min="7" max="7" width="20.25" customWidth="1"/>
  </cols>
  <sheetData>
    <row r="1" spans="1:7" ht="39" thickTop="1" thickBot="1" x14ac:dyDescent="0.55000000000000004">
      <c r="A1" s="124" t="s">
        <v>102</v>
      </c>
      <c r="B1" s="125"/>
      <c r="C1" s="125"/>
      <c r="D1" s="125"/>
      <c r="E1" s="125"/>
      <c r="F1" s="125"/>
      <c r="G1" s="44">
        <f>F102</f>
        <v>105183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13</v>
      </c>
      <c r="F2" s="30" t="s">
        <v>12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64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72</v>
      </c>
      <c r="C4" s="27" t="s">
        <v>11</v>
      </c>
      <c r="D4" s="27">
        <v>3</v>
      </c>
      <c r="E4" s="32">
        <v>300</v>
      </c>
      <c r="F4" s="32">
        <f t="shared" ref="F4:F9" si="0">E4*D4</f>
        <v>900</v>
      </c>
      <c r="G4" s="2"/>
    </row>
    <row r="5" spans="1:7" x14ac:dyDescent="0.2">
      <c r="A5" s="46">
        <v>1.2</v>
      </c>
      <c r="B5" s="25" t="s">
        <v>22</v>
      </c>
      <c r="C5" s="27" t="s">
        <v>11</v>
      </c>
      <c r="D5" s="27">
        <v>3</v>
      </c>
      <c r="E5" s="32">
        <v>400</v>
      </c>
      <c r="F5" s="32">
        <f t="shared" si="0"/>
        <v>1200</v>
      </c>
      <c r="G5" s="2"/>
    </row>
    <row r="6" spans="1:7" x14ac:dyDescent="0.2">
      <c r="A6" s="46">
        <v>1.3</v>
      </c>
      <c r="B6" s="25" t="s">
        <v>73</v>
      </c>
      <c r="C6" s="27" t="s">
        <v>11</v>
      </c>
      <c r="D6" s="27">
        <v>3</v>
      </c>
      <c r="E6" s="32">
        <v>100</v>
      </c>
      <c r="F6" s="32">
        <f t="shared" si="0"/>
        <v>300</v>
      </c>
      <c r="G6" s="2"/>
    </row>
    <row r="7" spans="1:7" s="23" customFormat="1" ht="28.5" x14ac:dyDescent="0.2">
      <c r="A7" s="46">
        <v>1.4</v>
      </c>
      <c r="B7" s="21" t="s">
        <v>47</v>
      </c>
      <c r="C7" s="27" t="s">
        <v>11</v>
      </c>
      <c r="D7" s="27">
        <v>5</v>
      </c>
      <c r="E7" s="32">
        <v>80</v>
      </c>
      <c r="F7" s="32">
        <f t="shared" si="0"/>
        <v>400</v>
      </c>
      <c r="G7" s="22"/>
    </row>
    <row r="8" spans="1:7" x14ac:dyDescent="0.2">
      <c r="A8" s="46">
        <v>1.5</v>
      </c>
      <c r="B8" s="25" t="s">
        <v>48</v>
      </c>
      <c r="C8" s="27" t="s">
        <v>11</v>
      </c>
      <c r="D8" s="27">
        <v>10</v>
      </c>
      <c r="E8" s="32">
        <v>80</v>
      </c>
      <c r="F8" s="32">
        <f t="shared" si="0"/>
        <v>800</v>
      </c>
      <c r="G8" s="2"/>
    </row>
    <row r="9" spans="1:7" s="23" customFormat="1" ht="42.75" x14ac:dyDescent="0.2">
      <c r="A9" s="20">
        <v>1.6</v>
      </c>
      <c r="B9" s="21" t="s">
        <v>10</v>
      </c>
      <c r="C9" s="27" t="s">
        <v>11</v>
      </c>
      <c r="D9" s="27">
        <v>1</v>
      </c>
      <c r="E9" s="32">
        <v>1000</v>
      </c>
      <c r="F9" s="32">
        <f t="shared" si="0"/>
        <v>1000</v>
      </c>
      <c r="G9" s="22"/>
    </row>
    <row r="10" spans="1:7" x14ac:dyDescent="0.2">
      <c r="A10" s="18">
        <v>1.7</v>
      </c>
      <c r="B10" s="25" t="s">
        <v>14</v>
      </c>
      <c r="C10" s="27" t="s">
        <v>11</v>
      </c>
      <c r="D10" s="27">
        <v>1</v>
      </c>
      <c r="E10" s="32">
        <v>1300</v>
      </c>
      <c r="F10" s="32">
        <f t="shared" ref="F10:F52" si="1">E10*D10</f>
        <v>1300</v>
      </c>
      <c r="G10" s="2"/>
    </row>
    <row r="11" spans="1:7" x14ac:dyDescent="0.2">
      <c r="A11" s="18">
        <v>1.8</v>
      </c>
      <c r="B11" s="25" t="s">
        <v>15</v>
      </c>
      <c r="C11" s="27" t="s">
        <v>11</v>
      </c>
      <c r="D11" s="27">
        <v>1</v>
      </c>
      <c r="E11" s="32">
        <v>1600</v>
      </c>
      <c r="F11" s="32">
        <f t="shared" si="1"/>
        <v>1600</v>
      </c>
      <c r="G11" s="2"/>
    </row>
    <row r="12" spans="1:7" x14ac:dyDescent="0.2">
      <c r="A12" s="18">
        <v>1.9</v>
      </c>
      <c r="B12" s="25" t="s">
        <v>56</v>
      </c>
      <c r="C12" s="27" t="s">
        <v>11</v>
      </c>
      <c r="D12" s="27">
        <v>1</v>
      </c>
      <c r="E12" s="32">
        <v>1850</v>
      </c>
      <c r="F12" s="32">
        <f t="shared" si="1"/>
        <v>1850</v>
      </c>
      <c r="G12" s="2"/>
    </row>
    <row r="13" spans="1:7" x14ac:dyDescent="0.2">
      <c r="A13" s="38">
        <v>1.1000000000000001</v>
      </c>
      <c r="B13" s="25" t="s">
        <v>57</v>
      </c>
      <c r="C13" s="27" t="s">
        <v>11</v>
      </c>
      <c r="D13" s="27">
        <v>1</v>
      </c>
      <c r="E13" s="32">
        <v>2000</v>
      </c>
      <c r="F13" s="32">
        <f t="shared" si="1"/>
        <v>2000</v>
      </c>
      <c r="G13" s="2"/>
    </row>
    <row r="14" spans="1:7" x14ac:dyDescent="0.2">
      <c r="A14" s="38">
        <v>1.1100000000000001</v>
      </c>
      <c r="B14" s="25" t="s">
        <v>16</v>
      </c>
      <c r="C14" s="27" t="s">
        <v>11</v>
      </c>
      <c r="D14" s="27">
        <v>1</v>
      </c>
      <c r="E14" s="32">
        <v>500</v>
      </c>
      <c r="F14" s="32">
        <f t="shared" si="1"/>
        <v>500</v>
      </c>
      <c r="G14" s="2"/>
    </row>
    <row r="15" spans="1:7" x14ac:dyDescent="0.2">
      <c r="A15" s="38">
        <v>1.1200000000000001</v>
      </c>
      <c r="B15" s="25" t="s">
        <v>74</v>
      </c>
      <c r="C15" s="27" t="s">
        <v>11</v>
      </c>
      <c r="D15" s="27">
        <v>1</v>
      </c>
      <c r="E15" s="32">
        <v>800</v>
      </c>
      <c r="F15" s="32">
        <f t="shared" si="1"/>
        <v>800</v>
      </c>
      <c r="G15" s="2"/>
    </row>
    <row r="16" spans="1:7" x14ac:dyDescent="0.2">
      <c r="A16" s="38">
        <v>1.1299999999999999</v>
      </c>
      <c r="B16" s="25" t="s">
        <v>17</v>
      </c>
      <c r="C16" s="27" t="s">
        <v>11</v>
      </c>
      <c r="D16" s="27">
        <v>1</v>
      </c>
      <c r="E16" s="32">
        <v>180</v>
      </c>
      <c r="F16" s="32">
        <f t="shared" si="1"/>
        <v>180</v>
      </c>
      <c r="G16" s="2"/>
    </row>
    <row r="17" spans="1:7" x14ac:dyDescent="0.2">
      <c r="A17" s="38">
        <v>1.1399999999999999</v>
      </c>
      <c r="B17" s="25" t="s">
        <v>18</v>
      </c>
      <c r="C17" s="27" t="s">
        <v>11</v>
      </c>
      <c r="D17" s="27">
        <v>1</v>
      </c>
      <c r="E17" s="32">
        <v>190</v>
      </c>
      <c r="F17" s="32">
        <f t="shared" si="1"/>
        <v>190</v>
      </c>
      <c r="G17" s="2"/>
    </row>
    <row r="18" spans="1:7" x14ac:dyDescent="0.2">
      <c r="A18" s="38">
        <v>1.1499999999999999</v>
      </c>
      <c r="B18" s="25" t="s">
        <v>19</v>
      </c>
      <c r="C18" s="27" t="s">
        <v>11</v>
      </c>
      <c r="D18" s="27">
        <v>1</v>
      </c>
      <c r="E18" s="32">
        <v>220</v>
      </c>
      <c r="F18" s="32">
        <f t="shared" si="1"/>
        <v>220</v>
      </c>
      <c r="G18" s="2"/>
    </row>
    <row r="19" spans="1:7" x14ac:dyDescent="0.2">
      <c r="A19" s="38">
        <v>1.1599999999999999</v>
      </c>
      <c r="B19" s="25" t="s">
        <v>20</v>
      </c>
      <c r="C19" s="27" t="s">
        <v>11</v>
      </c>
      <c r="D19" s="27">
        <v>1</v>
      </c>
      <c r="E19" s="32">
        <v>160</v>
      </c>
      <c r="F19" s="32">
        <f t="shared" si="1"/>
        <v>160</v>
      </c>
      <c r="G19" s="2"/>
    </row>
    <row r="20" spans="1:7" x14ac:dyDescent="0.2">
      <c r="A20" s="38">
        <v>1.17</v>
      </c>
      <c r="B20" s="25" t="s">
        <v>21</v>
      </c>
      <c r="C20" s="27" t="s">
        <v>11</v>
      </c>
      <c r="D20" s="27">
        <v>1</v>
      </c>
      <c r="E20" s="32">
        <v>190</v>
      </c>
      <c r="F20" s="32">
        <f t="shared" si="1"/>
        <v>190</v>
      </c>
      <c r="G20" s="2"/>
    </row>
    <row r="21" spans="1:7" x14ac:dyDescent="0.2">
      <c r="A21" s="38">
        <v>1.18</v>
      </c>
      <c r="B21" s="25" t="s">
        <v>70</v>
      </c>
      <c r="C21" s="27" t="s">
        <v>11</v>
      </c>
      <c r="D21" s="27">
        <v>1</v>
      </c>
      <c r="E21" s="32">
        <v>360</v>
      </c>
      <c r="F21" s="32">
        <f t="shared" si="1"/>
        <v>360</v>
      </c>
      <c r="G21" s="2"/>
    </row>
    <row r="22" spans="1:7" x14ac:dyDescent="0.2">
      <c r="A22" s="38">
        <v>1.19</v>
      </c>
      <c r="B22" s="25" t="s">
        <v>58</v>
      </c>
      <c r="C22" s="27" t="s">
        <v>11</v>
      </c>
      <c r="D22" s="27">
        <v>1</v>
      </c>
      <c r="E22" s="32">
        <v>450</v>
      </c>
      <c r="F22" s="32">
        <f t="shared" si="1"/>
        <v>450</v>
      </c>
      <c r="G22" s="2"/>
    </row>
    <row r="23" spans="1:7" x14ac:dyDescent="0.2">
      <c r="A23" s="38">
        <v>1.2</v>
      </c>
      <c r="B23" s="25" t="s">
        <v>23</v>
      </c>
      <c r="C23" s="27" t="s">
        <v>11</v>
      </c>
      <c r="D23" s="27">
        <v>1</v>
      </c>
      <c r="E23" s="32">
        <v>200</v>
      </c>
      <c r="F23" s="32">
        <f t="shared" si="1"/>
        <v>200</v>
      </c>
      <c r="G23" s="2"/>
    </row>
    <row r="24" spans="1:7" s="23" customFormat="1" x14ac:dyDescent="0.2">
      <c r="A24" s="38">
        <v>1.21</v>
      </c>
      <c r="B24" s="21" t="s">
        <v>71</v>
      </c>
      <c r="C24" s="27" t="s">
        <v>11</v>
      </c>
      <c r="D24" s="27">
        <v>1</v>
      </c>
      <c r="E24" s="32">
        <v>40</v>
      </c>
      <c r="F24" s="32">
        <f t="shared" si="1"/>
        <v>40</v>
      </c>
      <c r="G24" s="22"/>
    </row>
    <row r="25" spans="1:7" x14ac:dyDescent="0.2">
      <c r="A25" s="38">
        <v>1.22</v>
      </c>
      <c r="B25" s="25" t="s">
        <v>25</v>
      </c>
      <c r="C25" s="27" t="s">
        <v>11</v>
      </c>
      <c r="D25" s="27">
        <v>1</v>
      </c>
      <c r="E25" s="32">
        <v>80</v>
      </c>
      <c r="F25" s="32">
        <f t="shared" si="1"/>
        <v>80</v>
      </c>
      <c r="G25" s="2"/>
    </row>
    <row r="26" spans="1:7" x14ac:dyDescent="0.2">
      <c r="A26" s="38">
        <v>1.23</v>
      </c>
      <c r="B26" s="25" t="s">
        <v>26</v>
      </c>
      <c r="C26" s="27" t="s">
        <v>11</v>
      </c>
      <c r="D26" s="27">
        <v>1</v>
      </c>
      <c r="E26" s="32">
        <v>20</v>
      </c>
      <c r="F26" s="32">
        <f t="shared" si="1"/>
        <v>20</v>
      </c>
      <c r="G26" s="2"/>
    </row>
    <row r="27" spans="1:7" x14ac:dyDescent="0.2">
      <c r="A27" s="38">
        <v>1.24</v>
      </c>
      <c r="B27" s="25" t="s">
        <v>27</v>
      </c>
      <c r="C27" s="27" t="s">
        <v>11</v>
      </c>
      <c r="D27" s="27">
        <v>1</v>
      </c>
      <c r="E27" s="32">
        <v>110</v>
      </c>
      <c r="F27" s="32">
        <f t="shared" si="1"/>
        <v>110</v>
      </c>
      <c r="G27" s="2"/>
    </row>
    <row r="28" spans="1:7" x14ac:dyDescent="0.2">
      <c r="A28" s="38">
        <v>1.25</v>
      </c>
      <c r="B28" s="25" t="s">
        <v>28</v>
      </c>
      <c r="C28" s="27" t="s">
        <v>11</v>
      </c>
      <c r="D28" s="27">
        <v>1</v>
      </c>
      <c r="E28" s="32">
        <v>170</v>
      </c>
      <c r="F28" s="32">
        <f t="shared" si="1"/>
        <v>170</v>
      </c>
      <c r="G28" s="2"/>
    </row>
    <row r="29" spans="1:7" x14ac:dyDescent="0.2">
      <c r="A29" s="38">
        <v>1.26</v>
      </c>
      <c r="B29" s="25" t="s">
        <v>29</v>
      </c>
      <c r="C29" s="27" t="s">
        <v>11</v>
      </c>
      <c r="D29" s="27">
        <v>1</v>
      </c>
      <c r="E29" s="32">
        <v>110</v>
      </c>
      <c r="F29" s="32">
        <f t="shared" si="1"/>
        <v>110</v>
      </c>
      <c r="G29" s="2"/>
    </row>
    <row r="30" spans="1:7" x14ac:dyDescent="0.2">
      <c r="A30" s="38">
        <v>1.27</v>
      </c>
      <c r="B30" s="25" t="s">
        <v>30</v>
      </c>
      <c r="C30" s="27" t="s">
        <v>11</v>
      </c>
      <c r="D30" s="27">
        <v>1</v>
      </c>
      <c r="E30" s="32">
        <v>130</v>
      </c>
      <c r="F30" s="32">
        <f t="shared" si="1"/>
        <v>130</v>
      </c>
      <c r="G30" s="2"/>
    </row>
    <row r="31" spans="1:7" x14ac:dyDescent="0.2">
      <c r="A31" s="38">
        <v>1.28</v>
      </c>
      <c r="B31" s="25" t="s">
        <v>31</v>
      </c>
      <c r="C31" s="27" t="s">
        <v>11</v>
      </c>
      <c r="D31" s="27">
        <v>1</v>
      </c>
      <c r="E31" s="32">
        <v>100</v>
      </c>
      <c r="F31" s="32">
        <f t="shared" si="1"/>
        <v>100</v>
      </c>
      <c r="G31" s="2"/>
    </row>
    <row r="32" spans="1:7" x14ac:dyDescent="0.2">
      <c r="A32" s="38">
        <v>1.29</v>
      </c>
      <c r="B32" s="25" t="s">
        <v>32</v>
      </c>
      <c r="C32" s="27" t="s">
        <v>11</v>
      </c>
      <c r="D32" s="27">
        <v>1</v>
      </c>
      <c r="E32" s="32">
        <v>130</v>
      </c>
      <c r="F32" s="32">
        <f t="shared" si="1"/>
        <v>130</v>
      </c>
      <c r="G32" s="2"/>
    </row>
    <row r="33" spans="1:7" x14ac:dyDescent="0.2">
      <c r="A33" s="38">
        <v>1.3</v>
      </c>
      <c r="B33" s="25" t="s">
        <v>33</v>
      </c>
      <c r="C33" s="27" t="s">
        <v>11</v>
      </c>
      <c r="D33" s="27">
        <v>1</v>
      </c>
      <c r="E33" s="32">
        <v>100</v>
      </c>
      <c r="F33" s="32">
        <f t="shared" si="1"/>
        <v>100</v>
      </c>
      <c r="G33" s="2"/>
    </row>
    <row r="34" spans="1:7" x14ac:dyDescent="0.2">
      <c r="A34" s="38">
        <v>1.31</v>
      </c>
      <c r="B34" s="25" t="s">
        <v>59</v>
      </c>
      <c r="C34" s="27" t="s">
        <v>11</v>
      </c>
      <c r="D34" s="27">
        <v>1</v>
      </c>
      <c r="E34" s="32">
        <v>150</v>
      </c>
      <c r="F34" s="32">
        <f t="shared" si="1"/>
        <v>150</v>
      </c>
      <c r="G34" s="2"/>
    </row>
    <row r="35" spans="1:7" x14ac:dyDescent="0.2">
      <c r="A35" s="38">
        <v>1.32</v>
      </c>
      <c r="B35" s="25" t="s">
        <v>34</v>
      </c>
      <c r="C35" s="27" t="s">
        <v>11</v>
      </c>
      <c r="D35" s="27">
        <v>1</v>
      </c>
      <c r="E35" s="32">
        <v>250</v>
      </c>
      <c r="F35" s="32">
        <f t="shared" si="1"/>
        <v>250</v>
      </c>
      <c r="G35" s="2"/>
    </row>
    <row r="36" spans="1:7" x14ac:dyDescent="0.2">
      <c r="A36" s="38">
        <v>1.33</v>
      </c>
      <c r="B36" s="25" t="s">
        <v>35</v>
      </c>
      <c r="C36" s="27" t="s">
        <v>11</v>
      </c>
      <c r="D36" s="27">
        <v>1</v>
      </c>
      <c r="E36" s="32">
        <v>275</v>
      </c>
      <c r="F36" s="32">
        <f t="shared" si="1"/>
        <v>275</v>
      </c>
      <c r="G36" s="2"/>
    </row>
    <row r="37" spans="1:7" s="23" customFormat="1" ht="28.5" x14ac:dyDescent="0.2">
      <c r="A37" s="38">
        <v>1.34</v>
      </c>
      <c r="B37" s="21" t="s">
        <v>36</v>
      </c>
      <c r="C37" s="27" t="s">
        <v>11</v>
      </c>
      <c r="D37" s="27">
        <v>1</v>
      </c>
      <c r="E37" s="32">
        <v>200</v>
      </c>
      <c r="F37" s="32">
        <f t="shared" si="1"/>
        <v>200</v>
      </c>
      <c r="G37" s="22"/>
    </row>
    <row r="38" spans="1:7" x14ac:dyDescent="0.2">
      <c r="A38" s="38">
        <v>1.35</v>
      </c>
      <c r="B38" s="25" t="s">
        <v>37</v>
      </c>
      <c r="C38" s="27" t="s">
        <v>11</v>
      </c>
      <c r="D38" s="27">
        <v>1</v>
      </c>
      <c r="E38" s="32">
        <v>170</v>
      </c>
      <c r="F38" s="32">
        <f t="shared" si="1"/>
        <v>170</v>
      </c>
      <c r="G38" s="2"/>
    </row>
    <row r="39" spans="1:7" x14ac:dyDescent="0.2">
      <c r="A39" s="38">
        <v>1.36</v>
      </c>
      <c r="B39" s="25" t="s">
        <v>83</v>
      </c>
      <c r="C39" s="27" t="s">
        <v>11</v>
      </c>
      <c r="D39" s="27">
        <v>1</v>
      </c>
      <c r="E39" s="32">
        <v>450</v>
      </c>
      <c r="F39" s="32">
        <f t="shared" si="1"/>
        <v>450</v>
      </c>
      <c r="G39" s="2"/>
    </row>
    <row r="40" spans="1:7" x14ac:dyDescent="0.2">
      <c r="A40" s="38">
        <v>1.37</v>
      </c>
      <c r="B40" s="25" t="s">
        <v>38</v>
      </c>
      <c r="C40" s="27" t="s">
        <v>11</v>
      </c>
      <c r="D40" s="27">
        <v>1</v>
      </c>
      <c r="E40" s="32">
        <v>150</v>
      </c>
      <c r="F40" s="32">
        <f t="shared" si="1"/>
        <v>150</v>
      </c>
      <c r="G40" s="2"/>
    </row>
    <row r="41" spans="1:7" s="23" customFormat="1" ht="28.5" x14ac:dyDescent="0.2">
      <c r="A41" s="38">
        <v>1.38</v>
      </c>
      <c r="B41" s="21" t="s">
        <v>39</v>
      </c>
      <c r="C41" s="27" t="s">
        <v>11</v>
      </c>
      <c r="D41" s="27">
        <v>1</v>
      </c>
      <c r="E41" s="32">
        <v>350</v>
      </c>
      <c r="F41" s="32">
        <f t="shared" si="1"/>
        <v>350</v>
      </c>
      <c r="G41" s="22"/>
    </row>
    <row r="42" spans="1:7" x14ac:dyDescent="0.2">
      <c r="A42" s="38">
        <v>1.39</v>
      </c>
      <c r="B42" s="25" t="s">
        <v>40</v>
      </c>
      <c r="C42" s="27" t="s">
        <v>11</v>
      </c>
      <c r="D42" s="27">
        <v>1</v>
      </c>
      <c r="E42" s="32">
        <v>450</v>
      </c>
      <c r="F42" s="32">
        <f t="shared" si="1"/>
        <v>450</v>
      </c>
      <c r="G42" s="2"/>
    </row>
    <row r="43" spans="1:7" x14ac:dyDescent="0.2">
      <c r="A43" s="38">
        <v>1.4</v>
      </c>
      <c r="B43" s="25" t="s">
        <v>75</v>
      </c>
      <c r="C43" s="27" t="s">
        <v>11</v>
      </c>
      <c r="D43" s="27">
        <v>1</v>
      </c>
      <c r="E43" s="32">
        <v>250</v>
      </c>
      <c r="F43" s="32">
        <f t="shared" si="1"/>
        <v>250</v>
      </c>
      <c r="G43" s="2"/>
    </row>
    <row r="44" spans="1:7" x14ac:dyDescent="0.2">
      <c r="A44" s="38">
        <v>1.41</v>
      </c>
      <c r="B44" s="25" t="s">
        <v>41</v>
      </c>
      <c r="C44" s="27" t="s">
        <v>11</v>
      </c>
      <c r="D44" s="27">
        <v>1</v>
      </c>
      <c r="E44" s="32">
        <v>300</v>
      </c>
      <c r="F44" s="32">
        <f t="shared" si="1"/>
        <v>300</v>
      </c>
      <c r="G44" s="2"/>
    </row>
    <row r="45" spans="1:7" x14ac:dyDescent="0.2">
      <c r="A45" s="38">
        <v>1.42</v>
      </c>
      <c r="B45" s="25" t="s">
        <v>42</v>
      </c>
      <c r="C45" s="27" t="s">
        <v>11</v>
      </c>
      <c r="D45" s="27">
        <v>1</v>
      </c>
      <c r="E45" s="32">
        <v>700</v>
      </c>
      <c r="F45" s="32">
        <f t="shared" si="1"/>
        <v>700</v>
      </c>
      <c r="G45" s="2"/>
    </row>
    <row r="46" spans="1:7" x14ac:dyDescent="0.2">
      <c r="A46" s="38">
        <v>1.43</v>
      </c>
      <c r="B46" s="25" t="s">
        <v>60</v>
      </c>
      <c r="C46" s="27" t="s">
        <v>11</v>
      </c>
      <c r="D46" s="27">
        <v>1</v>
      </c>
      <c r="E46" s="32">
        <v>300</v>
      </c>
      <c r="F46" s="32">
        <f t="shared" si="1"/>
        <v>300</v>
      </c>
      <c r="G46" s="2"/>
    </row>
    <row r="47" spans="1:7" s="23" customFormat="1" ht="28.5" x14ac:dyDescent="0.2">
      <c r="A47" s="38">
        <v>1.44</v>
      </c>
      <c r="B47" s="21" t="s">
        <v>43</v>
      </c>
      <c r="C47" s="27" t="s">
        <v>11</v>
      </c>
      <c r="D47" s="27">
        <v>1</v>
      </c>
      <c r="E47" s="32">
        <v>175</v>
      </c>
      <c r="F47" s="32">
        <f t="shared" si="1"/>
        <v>175</v>
      </c>
      <c r="G47" s="22"/>
    </row>
    <row r="48" spans="1:7" s="23" customFormat="1" ht="28.5" x14ac:dyDescent="0.2">
      <c r="A48" s="38">
        <v>1.45</v>
      </c>
      <c r="B48" s="21" t="s">
        <v>44</v>
      </c>
      <c r="C48" s="27" t="s">
        <v>11</v>
      </c>
      <c r="D48" s="27">
        <v>1</v>
      </c>
      <c r="E48" s="32">
        <v>300</v>
      </c>
      <c r="F48" s="32">
        <f t="shared" si="1"/>
        <v>300</v>
      </c>
      <c r="G48" s="22"/>
    </row>
    <row r="49" spans="1:7" s="23" customFormat="1" x14ac:dyDescent="0.2">
      <c r="A49" s="38">
        <v>1.46</v>
      </c>
      <c r="B49" s="21" t="s">
        <v>61</v>
      </c>
      <c r="C49" s="27" t="s">
        <v>11</v>
      </c>
      <c r="D49" s="27">
        <v>1</v>
      </c>
      <c r="E49" s="32">
        <v>175</v>
      </c>
      <c r="F49" s="32">
        <f t="shared" si="1"/>
        <v>175</v>
      </c>
      <c r="G49" s="22"/>
    </row>
    <row r="50" spans="1:7" x14ac:dyDescent="0.2">
      <c r="A50" s="38">
        <v>1.47</v>
      </c>
      <c r="B50" s="25" t="s">
        <v>45</v>
      </c>
      <c r="C50" s="27" t="s">
        <v>11</v>
      </c>
      <c r="D50" s="27">
        <v>1</v>
      </c>
      <c r="E50" s="32">
        <v>700</v>
      </c>
      <c r="F50" s="32">
        <f t="shared" si="1"/>
        <v>700</v>
      </c>
      <c r="G50" s="2"/>
    </row>
    <row r="51" spans="1:7" x14ac:dyDescent="0.2">
      <c r="A51" s="38">
        <v>1.48</v>
      </c>
      <c r="B51" s="25" t="s">
        <v>46</v>
      </c>
      <c r="C51" s="27" t="s">
        <v>11</v>
      </c>
      <c r="D51" s="27">
        <v>1</v>
      </c>
      <c r="E51" s="32">
        <v>150</v>
      </c>
      <c r="F51" s="32">
        <f t="shared" si="1"/>
        <v>150</v>
      </c>
      <c r="G51" s="2"/>
    </row>
    <row r="52" spans="1:7" x14ac:dyDescent="0.2">
      <c r="A52" s="38">
        <v>1.49</v>
      </c>
      <c r="B52" s="25" t="s">
        <v>62</v>
      </c>
      <c r="C52" s="27" t="s">
        <v>11</v>
      </c>
      <c r="D52" s="27">
        <v>1</v>
      </c>
      <c r="E52" s="32">
        <v>175</v>
      </c>
      <c r="F52" s="32">
        <f t="shared" si="1"/>
        <v>175</v>
      </c>
      <c r="G52" s="2"/>
    </row>
    <row r="53" spans="1:7" ht="15" x14ac:dyDescent="0.25">
      <c r="A53" s="126" t="s">
        <v>7</v>
      </c>
      <c r="B53" s="127"/>
      <c r="C53" s="53"/>
      <c r="D53" s="53"/>
      <c r="E53" s="54"/>
      <c r="F53" s="55">
        <f>SUM(F4:F52)</f>
        <v>21260</v>
      </c>
      <c r="G53" s="56"/>
    </row>
    <row r="54" spans="1:7" ht="15" x14ac:dyDescent="0.25">
      <c r="A54" s="121"/>
      <c r="B54" s="60" t="s">
        <v>78</v>
      </c>
      <c r="C54" s="16" t="s">
        <v>76</v>
      </c>
      <c r="D54" s="123"/>
      <c r="E54" s="58"/>
      <c r="F54" s="59"/>
      <c r="G54" s="1"/>
    </row>
    <row r="55" spans="1:7" ht="15.75" thickBot="1" x14ac:dyDescent="0.3">
      <c r="A55" s="47"/>
      <c r="B55" s="48" t="s">
        <v>77</v>
      </c>
      <c r="C55" s="49"/>
      <c r="D55" s="49"/>
      <c r="E55" s="50"/>
      <c r="F55" s="51">
        <f>F53*(1-(D54/100))</f>
        <v>21260</v>
      </c>
      <c r="G55" s="52"/>
    </row>
    <row r="56" spans="1:7" s="10" customFormat="1" ht="21.75" thickTop="1" thickBot="1" x14ac:dyDescent="0.35">
      <c r="A56" s="17">
        <v>2</v>
      </c>
      <c r="B56" s="24" t="s">
        <v>103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2" t="s">
        <v>98</v>
      </c>
      <c r="C57" s="65" t="s">
        <v>96</v>
      </c>
      <c r="D57" s="28"/>
      <c r="E57" s="33"/>
      <c r="F57" s="33">
        <v>30000</v>
      </c>
      <c r="G57" s="41"/>
    </row>
    <row r="58" spans="1:7" s="23" customFormat="1" ht="99.75" x14ac:dyDescent="0.2">
      <c r="A58" s="39">
        <v>2.2000000000000002</v>
      </c>
      <c r="B58" s="40" t="s">
        <v>84</v>
      </c>
      <c r="C58" s="65" t="s">
        <v>11</v>
      </c>
      <c r="D58" s="66">
        <v>7</v>
      </c>
      <c r="E58" s="33">
        <v>600</v>
      </c>
      <c r="F58" s="33">
        <f>E58*D58</f>
        <v>4200</v>
      </c>
      <c r="G58" s="41"/>
    </row>
    <row r="59" spans="1:7" s="23" customFormat="1" ht="28.5" x14ac:dyDescent="0.2">
      <c r="A59" s="39">
        <v>2.2999999999999998</v>
      </c>
      <c r="B59" s="40" t="s">
        <v>85</v>
      </c>
      <c r="C59" s="28" t="s">
        <v>11</v>
      </c>
      <c r="D59" s="28">
        <v>1</v>
      </c>
      <c r="E59" s="33">
        <v>30</v>
      </c>
      <c r="F59" s="33">
        <f>E59*D59</f>
        <v>30</v>
      </c>
      <c r="G59" s="41"/>
    </row>
    <row r="60" spans="1:7" s="23" customFormat="1" ht="28.5" x14ac:dyDescent="0.2">
      <c r="A60" s="39">
        <v>2.4</v>
      </c>
      <c r="B60" s="40" t="s">
        <v>86</v>
      </c>
      <c r="C60" s="28" t="s">
        <v>24</v>
      </c>
      <c r="D60" s="28">
        <v>1</v>
      </c>
      <c r="E60" s="33">
        <v>80</v>
      </c>
      <c r="F60" s="33">
        <f>E60*D60</f>
        <v>80</v>
      </c>
      <c r="G60" s="41"/>
    </row>
    <row r="61" spans="1:7" s="23" customFormat="1" ht="28.5" x14ac:dyDescent="0.2">
      <c r="A61" s="39">
        <v>2.5</v>
      </c>
      <c r="B61" s="40" t="s">
        <v>87</v>
      </c>
      <c r="C61" s="28" t="s">
        <v>24</v>
      </c>
      <c r="D61" s="28">
        <v>1</v>
      </c>
      <c r="E61" s="33">
        <v>10</v>
      </c>
      <c r="F61" s="33">
        <f>E61*D61</f>
        <v>10</v>
      </c>
      <c r="G61" s="41"/>
    </row>
    <row r="62" spans="1:7" x14ac:dyDescent="0.2">
      <c r="A62" s="39">
        <v>2.6</v>
      </c>
      <c r="B62" s="26" t="s">
        <v>52</v>
      </c>
      <c r="C62" s="16" t="s">
        <v>11</v>
      </c>
      <c r="D62" s="16">
        <v>1</v>
      </c>
      <c r="E62" s="33">
        <v>200</v>
      </c>
      <c r="F62" s="33">
        <f t="shared" ref="F62:F66" si="2">E62*D62</f>
        <v>200</v>
      </c>
      <c r="G62" s="1"/>
    </row>
    <row r="63" spans="1:7" s="23" customFormat="1" ht="28.5" x14ac:dyDescent="0.2">
      <c r="A63" s="39">
        <v>2.7</v>
      </c>
      <c r="B63" s="40" t="s">
        <v>88</v>
      </c>
      <c r="C63" s="28" t="s">
        <v>24</v>
      </c>
      <c r="D63" s="28">
        <v>1</v>
      </c>
      <c r="E63" s="33">
        <v>20</v>
      </c>
      <c r="F63" s="33">
        <f t="shared" si="2"/>
        <v>20</v>
      </c>
      <c r="G63" s="41"/>
    </row>
    <row r="64" spans="1:7" s="23" customFormat="1" ht="28.5" x14ac:dyDescent="0.2">
      <c r="A64" s="39">
        <v>2.8</v>
      </c>
      <c r="B64" s="40" t="s">
        <v>53</v>
      </c>
      <c r="C64" s="28" t="s">
        <v>11</v>
      </c>
      <c r="D64" s="28">
        <v>1</v>
      </c>
      <c r="E64" s="33">
        <v>190</v>
      </c>
      <c r="F64" s="33">
        <f t="shared" si="2"/>
        <v>190</v>
      </c>
      <c r="G64" s="41"/>
    </row>
    <row r="65" spans="1:7" x14ac:dyDescent="0.2">
      <c r="A65" s="43">
        <v>2.9</v>
      </c>
      <c r="B65" s="26" t="s">
        <v>54</v>
      </c>
      <c r="C65" s="16" t="s">
        <v>11</v>
      </c>
      <c r="D65" s="16">
        <v>1</v>
      </c>
      <c r="E65" s="33">
        <v>160</v>
      </c>
      <c r="F65" s="33">
        <f t="shared" si="2"/>
        <v>160</v>
      </c>
      <c r="G65" s="1"/>
    </row>
    <row r="66" spans="1:7" s="23" customFormat="1" ht="28.5" x14ac:dyDescent="0.2">
      <c r="A66" s="42">
        <v>2.1</v>
      </c>
      <c r="B66" s="40" t="s">
        <v>89</v>
      </c>
      <c r="C66" s="28" t="s">
        <v>11</v>
      </c>
      <c r="D66" s="28">
        <v>1</v>
      </c>
      <c r="E66" s="33">
        <v>275</v>
      </c>
      <c r="F66" s="33">
        <f t="shared" si="2"/>
        <v>275</v>
      </c>
      <c r="G66" s="41"/>
    </row>
    <row r="67" spans="1:7" ht="15" x14ac:dyDescent="0.25">
      <c r="A67" s="128" t="s">
        <v>8</v>
      </c>
      <c r="B67" s="129"/>
      <c r="C67" s="16"/>
      <c r="D67" s="16"/>
      <c r="E67" s="33"/>
      <c r="F67" s="37">
        <f>SUM(F57:F66)</f>
        <v>35165</v>
      </c>
      <c r="G67" s="1"/>
    </row>
    <row r="68" spans="1:7" ht="15" x14ac:dyDescent="0.25">
      <c r="A68" s="62"/>
      <c r="B68" s="63" t="s">
        <v>79</v>
      </c>
      <c r="C68" s="16" t="s">
        <v>76</v>
      </c>
      <c r="D68" s="123"/>
      <c r="E68" s="58"/>
      <c r="F68" s="59"/>
      <c r="G68" s="1"/>
    </row>
    <row r="69" spans="1:7" ht="15.75" thickBot="1" x14ac:dyDescent="0.3">
      <c r="A69" s="47"/>
      <c r="B69" s="64" t="s">
        <v>80</v>
      </c>
      <c r="C69" s="49"/>
      <c r="D69" s="49"/>
      <c r="E69" s="50"/>
      <c r="F69" s="51">
        <f>F67*(1-(D68/100))</f>
        <v>35165</v>
      </c>
      <c r="G69" s="52"/>
    </row>
    <row r="70" spans="1:7" s="10" customFormat="1" ht="21.75" thickTop="1" thickBot="1" x14ac:dyDescent="0.35">
      <c r="A70" s="17">
        <v>3</v>
      </c>
      <c r="B70" s="24" t="s">
        <v>104</v>
      </c>
      <c r="C70" s="29"/>
      <c r="D70" s="29"/>
      <c r="E70" s="31"/>
      <c r="F70" s="31"/>
      <c r="G70" s="12"/>
    </row>
    <row r="71" spans="1:7" s="23" customFormat="1" ht="29.25" thickTop="1" x14ac:dyDescent="0.2">
      <c r="A71" s="43">
        <v>3.1</v>
      </c>
      <c r="B71" s="40" t="s">
        <v>55</v>
      </c>
      <c r="C71" s="28" t="s">
        <v>11</v>
      </c>
      <c r="D71" s="28">
        <v>1</v>
      </c>
      <c r="E71" s="33">
        <v>1000</v>
      </c>
      <c r="F71" s="33">
        <f>E71*D71</f>
        <v>1000</v>
      </c>
      <c r="G71" s="41"/>
    </row>
    <row r="72" spans="1:7" s="23" customFormat="1" x14ac:dyDescent="0.2">
      <c r="A72" s="43">
        <v>3.2</v>
      </c>
      <c r="B72" s="40" t="s">
        <v>90</v>
      </c>
      <c r="C72" s="28" t="s">
        <v>24</v>
      </c>
      <c r="D72" s="28">
        <v>1</v>
      </c>
      <c r="E72" s="33">
        <v>90</v>
      </c>
      <c r="F72" s="33">
        <f t="shared" ref="F72:F83" si="3">E72*D72</f>
        <v>90</v>
      </c>
      <c r="G72" s="41"/>
    </row>
    <row r="73" spans="1:7" x14ac:dyDescent="0.2">
      <c r="A73" s="43">
        <v>3.3</v>
      </c>
      <c r="B73" s="26" t="s">
        <v>91</v>
      </c>
      <c r="C73" s="16" t="s">
        <v>24</v>
      </c>
      <c r="D73" s="16">
        <v>1</v>
      </c>
      <c r="E73" s="33">
        <v>10</v>
      </c>
      <c r="F73" s="33">
        <f t="shared" si="3"/>
        <v>10</v>
      </c>
      <c r="G73" s="1"/>
    </row>
    <row r="74" spans="1:7" s="23" customFormat="1" ht="28.5" x14ac:dyDescent="0.2">
      <c r="A74" s="43">
        <v>3.4</v>
      </c>
      <c r="B74" s="40" t="s">
        <v>95</v>
      </c>
      <c r="C74" s="28" t="s">
        <v>11</v>
      </c>
      <c r="D74" s="28">
        <v>1</v>
      </c>
      <c r="E74" s="33">
        <v>130</v>
      </c>
      <c r="F74" s="33">
        <f t="shared" si="3"/>
        <v>130</v>
      </c>
      <c r="G74" s="41"/>
    </row>
    <row r="75" spans="1:7" s="23" customFormat="1" x14ac:dyDescent="0.2">
      <c r="A75" s="43">
        <v>3.5</v>
      </c>
      <c r="B75" s="45" t="s">
        <v>65</v>
      </c>
      <c r="C75" s="28" t="s">
        <v>11</v>
      </c>
      <c r="D75" s="28">
        <v>1</v>
      </c>
      <c r="E75" s="33">
        <v>180</v>
      </c>
      <c r="F75" s="33">
        <f t="shared" si="3"/>
        <v>180</v>
      </c>
      <c r="G75" s="41"/>
    </row>
    <row r="76" spans="1:7" s="23" customFormat="1" x14ac:dyDescent="0.2">
      <c r="A76" s="43">
        <v>3.6</v>
      </c>
      <c r="B76" s="40" t="s">
        <v>66</v>
      </c>
      <c r="C76" s="28" t="s">
        <v>11</v>
      </c>
      <c r="D76" s="28">
        <v>1</v>
      </c>
      <c r="E76" s="33">
        <v>150</v>
      </c>
      <c r="F76" s="33">
        <f t="shared" si="3"/>
        <v>150</v>
      </c>
      <c r="G76" s="41"/>
    </row>
    <row r="77" spans="1:7" s="23" customFormat="1" x14ac:dyDescent="0.2">
      <c r="A77" s="43">
        <v>3.7</v>
      </c>
      <c r="B77" s="40" t="s">
        <v>63</v>
      </c>
      <c r="C77" s="28" t="s">
        <v>11</v>
      </c>
      <c r="D77" s="28">
        <v>1</v>
      </c>
      <c r="E77" s="33">
        <v>60</v>
      </c>
      <c r="F77" s="33">
        <f t="shared" si="3"/>
        <v>60</v>
      </c>
      <c r="G77" s="41"/>
    </row>
    <row r="78" spans="1:7" s="23" customFormat="1" x14ac:dyDescent="0.2">
      <c r="A78" s="43">
        <v>3.8</v>
      </c>
      <c r="B78" s="40" t="s">
        <v>67</v>
      </c>
      <c r="C78" s="28" t="s">
        <v>11</v>
      </c>
      <c r="D78" s="28">
        <v>1</v>
      </c>
      <c r="E78" s="33">
        <v>60</v>
      </c>
      <c r="F78" s="33">
        <f t="shared" si="3"/>
        <v>60</v>
      </c>
      <c r="G78" s="41"/>
    </row>
    <row r="79" spans="1:7" s="23" customFormat="1" x14ac:dyDescent="0.2">
      <c r="A79" s="43">
        <v>3.9</v>
      </c>
      <c r="B79" s="40" t="s">
        <v>68</v>
      </c>
      <c r="C79" s="28" t="s">
        <v>11</v>
      </c>
      <c r="D79" s="28">
        <v>1</v>
      </c>
      <c r="E79" s="33">
        <v>150</v>
      </c>
      <c r="F79" s="33">
        <f t="shared" si="3"/>
        <v>150</v>
      </c>
      <c r="G79" s="41"/>
    </row>
    <row r="80" spans="1:7" s="23" customFormat="1" x14ac:dyDescent="0.2">
      <c r="A80" s="42">
        <v>3.1</v>
      </c>
      <c r="B80" s="40" t="s">
        <v>69</v>
      </c>
      <c r="C80" s="28" t="s">
        <v>11</v>
      </c>
      <c r="D80" s="28">
        <v>1</v>
      </c>
      <c r="E80" s="33">
        <v>120</v>
      </c>
      <c r="F80" s="33">
        <f t="shared" si="3"/>
        <v>120</v>
      </c>
      <c r="G80" s="41"/>
    </row>
    <row r="81" spans="1:8" s="23" customFormat="1" x14ac:dyDescent="0.2">
      <c r="A81" s="42">
        <v>3.11</v>
      </c>
      <c r="B81" s="40" t="s">
        <v>92</v>
      </c>
      <c r="C81" s="28" t="s">
        <v>24</v>
      </c>
      <c r="D81" s="28">
        <v>1</v>
      </c>
      <c r="E81" s="33">
        <v>70</v>
      </c>
      <c r="F81" s="33">
        <f t="shared" si="3"/>
        <v>70</v>
      </c>
      <c r="G81" s="41"/>
    </row>
    <row r="82" spans="1:8" s="23" customFormat="1" x14ac:dyDescent="0.2">
      <c r="A82" s="42">
        <v>3.12</v>
      </c>
      <c r="B82" s="40" t="s">
        <v>93</v>
      </c>
      <c r="C82" s="28" t="s">
        <v>24</v>
      </c>
      <c r="D82" s="28">
        <v>1</v>
      </c>
      <c r="E82" s="33">
        <v>75</v>
      </c>
      <c r="F82" s="33">
        <f t="shared" si="3"/>
        <v>75</v>
      </c>
      <c r="G82" s="41"/>
    </row>
    <row r="83" spans="1:8" s="23" customFormat="1" x14ac:dyDescent="0.2">
      <c r="A83" s="42">
        <v>3.13</v>
      </c>
      <c r="B83" s="40" t="s">
        <v>94</v>
      </c>
      <c r="C83" s="28" t="s">
        <v>24</v>
      </c>
      <c r="D83" s="28">
        <v>1</v>
      </c>
      <c r="E83" s="33">
        <v>90</v>
      </c>
      <c r="F83" s="33">
        <f t="shared" si="3"/>
        <v>90</v>
      </c>
      <c r="G83" s="41"/>
    </row>
    <row r="84" spans="1:8" ht="15" x14ac:dyDescent="0.25">
      <c r="A84" s="126" t="s">
        <v>9</v>
      </c>
      <c r="B84" s="127"/>
      <c r="C84" s="16"/>
      <c r="D84" s="16"/>
      <c r="E84" s="33"/>
      <c r="F84" s="37">
        <f>SUM(F71:F83)</f>
        <v>2185</v>
      </c>
      <c r="G84" s="1"/>
    </row>
    <row r="85" spans="1:8" ht="15" x14ac:dyDescent="0.25">
      <c r="A85" s="61"/>
      <c r="B85" s="60" t="s">
        <v>81</v>
      </c>
      <c r="C85" s="16" t="s">
        <v>76</v>
      </c>
      <c r="D85" s="123"/>
      <c r="E85" s="58"/>
      <c r="F85" s="59"/>
      <c r="G85" s="1"/>
    </row>
    <row r="86" spans="1:8" ht="15.75" thickBot="1" x14ac:dyDescent="0.3">
      <c r="A86" s="47"/>
      <c r="B86" s="64" t="s">
        <v>82</v>
      </c>
      <c r="C86" s="49"/>
      <c r="D86" s="49"/>
      <c r="E86" s="50"/>
      <c r="F86" s="51">
        <f>F84*(1-(D85/100))</f>
        <v>2185</v>
      </c>
      <c r="G86" s="52"/>
    </row>
    <row r="87" spans="1:8" s="10" customFormat="1" ht="21.75" thickTop="1" thickBot="1" x14ac:dyDescent="0.35">
      <c r="A87" s="17">
        <v>4</v>
      </c>
      <c r="B87" s="24" t="s">
        <v>105</v>
      </c>
      <c r="C87" s="29"/>
      <c r="D87" s="29"/>
      <c r="E87" s="31"/>
      <c r="F87" s="31"/>
      <c r="G87" s="12"/>
    </row>
    <row r="88" spans="1:8" s="76" customFormat="1" ht="17.25" thickTop="1" x14ac:dyDescent="0.25">
      <c r="A88" s="70" t="s">
        <v>106</v>
      </c>
      <c r="B88" s="71" t="s">
        <v>107</v>
      </c>
      <c r="C88" s="72"/>
      <c r="D88" s="73"/>
      <c r="E88" s="73"/>
      <c r="F88" s="108"/>
      <c r="G88" s="74"/>
      <c r="H88" s="75"/>
    </row>
    <row r="89" spans="1:8" s="23" customFormat="1" ht="28.5" x14ac:dyDescent="0.2">
      <c r="A89" s="46" t="s">
        <v>108</v>
      </c>
      <c r="B89" s="21" t="s">
        <v>50</v>
      </c>
      <c r="C89" s="27" t="s">
        <v>49</v>
      </c>
      <c r="D89" s="27">
        <v>5</v>
      </c>
      <c r="E89" s="32">
        <v>100</v>
      </c>
      <c r="F89" s="109">
        <f>E89*D89</f>
        <v>500</v>
      </c>
      <c r="G89" s="22"/>
    </row>
    <row r="90" spans="1:8" x14ac:dyDescent="0.2">
      <c r="A90" s="46" t="s">
        <v>109</v>
      </c>
      <c r="B90" s="25" t="s">
        <v>51</v>
      </c>
      <c r="C90" s="27" t="s">
        <v>49</v>
      </c>
      <c r="D90" s="27">
        <v>5</v>
      </c>
      <c r="E90" s="32">
        <v>50</v>
      </c>
      <c r="F90" s="109">
        <f>E90*D90</f>
        <v>250</v>
      </c>
      <c r="G90" s="2"/>
    </row>
    <row r="91" spans="1:8" x14ac:dyDescent="0.2">
      <c r="A91" s="46" t="s">
        <v>110</v>
      </c>
      <c r="B91" s="26" t="s">
        <v>97</v>
      </c>
      <c r="C91" s="28" t="s">
        <v>11</v>
      </c>
      <c r="D91" s="27">
        <v>4</v>
      </c>
      <c r="E91" s="33">
        <v>135</v>
      </c>
      <c r="F91" s="110">
        <f>E91*D91</f>
        <v>540</v>
      </c>
      <c r="G91" s="1"/>
    </row>
    <row r="92" spans="1:8" ht="15" x14ac:dyDescent="0.2">
      <c r="A92" s="79"/>
      <c r="B92" s="78" t="s">
        <v>111</v>
      </c>
      <c r="C92" s="16"/>
      <c r="D92" s="16"/>
      <c r="E92" s="33"/>
      <c r="F92" s="111">
        <f>SUM(F89:F91)</f>
        <v>1290</v>
      </c>
      <c r="G92" s="1"/>
    </row>
    <row r="93" spans="1:8" ht="15" x14ac:dyDescent="0.25">
      <c r="A93" s="61"/>
      <c r="B93" s="77" t="s">
        <v>112</v>
      </c>
      <c r="C93" s="16" t="s">
        <v>76</v>
      </c>
      <c r="D93" s="123"/>
      <c r="E93" s="58"/>
      <c r="F93" s="112"/>
      <c r="G93" s="1"/>
    </row>
    <row r="94" spans="1:8" ht="15" x14ac:dyDescent="0.25">
      <c r="A94" s="80"/>
      <c r="B94" s="118" t="s">
        <v>113</v>
      </c>
      <c r="C94" s="49"/>
      <c r="D94" s="49"/>
      <c r="E94" s="50"/>
      <c r="F94" s="113">
        <f>F92*(1-(D93/100))</f>
        <v>1290</v>
      </c>
      <c r="G94" s="52"/>
    </row>
    <row r="95" spans="1:8" s="76" customFormat="1" ht="15.75" customHeight="1" x14ac:dyDescent="0.25">
      <c r="A95" s="81">
        <v>4.2</v>
      </c>
      <c r="B95" s="119" t="s">
        <v>114</v>
      </c>
      <c r="C95" s="82"/>
      <c r="D95" s="83"/>
      <c r="E95" s="83"/>
      <c r="F95" s="114"/>
      <c r="G95" s="84"/>
      <c r="H95" s="75"/>
    </row>
    <row r="96" spans="1:8" s="91" customFormat="1" x14ac:dyDescent="0.2">
      <c r="A96" s="85" t="s">
        <v>101</v>
      </c>
      <c r="B96" s="86" t="s">
        <v>99</v>
      </c>
      <c r="C96" s="87" t="s">
        <v>11</v>
      </c>
      <c r="D96" s="87" t="s">
        <v>100</v>
      </c>
      <c r="E96" s="88">
        <v>30000</v>
      </c>
      <c r="F96" s="88">
        <f t="shared" ref="F96" si="4">E96*D96</f>
        <v>30000</v>
      </c>
      <c r="G96" s="89"/>
      <c r="H96" s="90"/>
    </row>
    <row r="97" spans="1:9" ht="15" x14ac:dyDescent="0.25">
      <c r="A97" s="61"/>
      <c r="B97" s="92" t="s">
        <v>115</v>
      </c>
      <c r="C97" s="16"/>
      <c r="D97" s="93"/>
      <c r="E97" s="93"/>
      <c r="F97" s="115">
        <f>SUM(F96)</f>
        <v>30000</v>
      </c>
      <c r="G97" s="94"/>
      <c r="H97" s="95"/>
      <c r="I97" s="96"/>
    </row>
    <row r="98" spans="1:9" ht="15.75" x14ac:dyDescent="0.25">
      <c r="A98" s="15"/>
      <c r="B98" s="120" t="s">
        <v>116</v>
      </c>
      <c r="C98" s="16" t="s">
        <v>76</v>
      </c>
      <c r="D98" s="123"/>
      <c r="E98" s="97"/>
      <c r="F98" s="116"/>
      <c r="G98" s="98"/>
      <c r="H98" s="99"/>
      <c r="I98" s="96"/>
    </row>
    <row r="99" spans="1:9" ht="15.75" thickBot="1" x14ac:dyDescent="0.3">
      <c r="A99" s="100"/>
      <c r="B99" s="101" t="s">
        <v>117</v>
      </c>
      <c r="C99" s="53"/>
      <c r="D99" s="102"/>
      <c r="E99" s="102"/>
      <c r="F99" s="115">
        <f>F97*(1+D98/100)</f>
        <v>30000</v>
      </c>
      <c r="G99" s="94"/>
      <c r="H99" s="95"/>
      <c r="I99" s="96"/>
    </row>
    <row r="100" spans="1:9" ht="15.75" thickBot="1" x14ac:dyDescent="0.3">
      <c r="A100" s="103"/>
      <c r="B100" s="104" t="s">
        <v>118</v>
      </c>
      <c r="C100" s="105"/>
      <c r="D100" s="106"/>
      <c r="E100" s="106"/>
      <c r="F100" s="117">
        <f>F94+F99</f>
        <v>31290</v>
      </c>
      <c r="G100" s="107"/>
      <c r="H100" s="95"/>
      <c r="I100" s="96"/>
    </row>
    <row r="101" spans="1:9" ht="15.75" thickTop="1" x14ac:dyDescent="0.2">
      <c r="A101" s="13"/>
      <c r="B101" s="3" t="s">
        <v>6</v>
      </c>
      <c r="C101" s="3"/>
      <c r="D101" s="3"/>
      <c r="E101" s="34"/>
      <c r="F101" s="34">
        <f>F55+F69+F86+F100</f>
        <v>89900</v>
      </c>
      <c r="G101" s="4"/>
    </row>
    <row r="102" spans="1:9" ht="15.75" thickBot="1" x14ac:dyDescent="0.25">
      <c r="A102" s="14"/>
      <c r="B102" s="5" t="s">
        <v>5</v>
      </c>
      <c r="C102" s="5"/>
      <c r="D102" s="5"/>
      <c r="E102" s="35"/>
      <c r="F102" s="35">
        <f>F101*1.17</f>
        <v>105183</v>
      </c>
      <c r="G102" s="6"/>
    </row>
    <row r="103" spans="1:9" ht="15" thickTop="1" x14ac:dyDescent="0.2"/>
  </sheetData>
  <protectedRanges>
    <protectedRange sqref="D93" name="טווח1"/>
  </protectedRanges>
  <mergeCells count="4">
    <mergeCell ref="A1:F1"/>
    <mergeCell ref="A53:B53"/>
    <mergeCell ref="A67:B67"/>
    <mergeCell ref="A84:B84"/>
  </mergeCells>
  <pageMargins left="0.7" right="0.7" top="0.75" bottom="0.75" header="0.3" footer="0.3"/>
  <pageSetup paperSize="9" scale="74" orientation="portrait" r:id="rId1"/>
  <ignoredErrors>
    <ignoredError sqref="D9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rightToLeft="1" tabSelected="1" view="pageBreakPreview" zoomScaleNormal="100" zoomScaleSheetLayoutView="100" workbookViewId="0">
      <pane ySplit="2" topLeftCell="A93" activePane="bottomLeft" state="frozen"/>
      <selection pane="bottomLeft" activeCell="D98" sqref="D98"/>
    </sheetView>
  </sheetViews>
  <sheetFormatPr defaultRowHeight="14.25" x14ac:dyDescent="0.2"/>
  <cols>
    <col min="1" max="1" width="4.375" style="19" customWidth="1"/>
    <col min="2" max="2" width="49.5" customWidth="1"/>
    <col min="3" max="3" width="6.375" style="19" bestFit="1" customWidth="1"/>
    <col min="4" max="4" width="8.25" style="19" bestFit="1" customWidth="1"/>
    <col min="5" max="5" width="10.25" style="36" bestFit="1" customWidth="1"/>
    <col min="6" max="6" width="12.875" style="36" customWidth="1"/>
    <col min="7" max="7" width="20.25" customWidth="1"/>
  </cols>
  <sheetData>
    <row r="1" spans="1:7" ht="39" thickTop="1" thickBot="1" x14ac:dyDescent="0.55000000000000004">
      <c r="A1" s="124" t="s">
        <v>102</v>
      </c>
      <c r="B1" s="125"/>
      <c r="C1" s="125"/>
      <c r="D1" s="125"/>
      <c r="E1" s="125"/>
      <c r="F1" s="125"/>
      <c r="G1" s="44">
        <f>F102</f>
        <v>561915.9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30" t="s">
        <v>13</v>
      </c>
      <c r="F2" s="30" t="s">
        <v>12</v>
      </c>
      <c r="G2" s="9" t="s">
        <v>4</v>
      </c>
    </row>
    <row r="3" spans="1:7" s="10" customFormat="1" ht="21.75" thickTop="1" thickBot="1" x14ac:dyDescent="0.35">
      <c r="A3" s="17">
        <v>1</v>
      </c>
      <c r="B3" s="11" t="s">
        <v>64</v>
      </c>
      <c r="C3" s="29"/>
      <c r="D3" s="29"/>
      <c r="E3" s="31"/>
      <c r="F3" s="31"/>
      <c r="G3" s="12"/>
    </row>
    <row r="4" spans="1:7" ht="15" thickTop="1" x14ac:dyDescent="0.2">
      <c r="A4" s="46">
        <v>1.1000000000000001</v>
      </c>
      <c r="B4" s="25" t="s">
        <v>72</v>
      </c>
      <c r="C4" s="27" t="s">
        <v>11</v>
      </c>
      <c r="D4" s="27">
        <f>'נב"מ'!D4+'הגנה"צ'!D4+'שו"ט'!D4</f>
        <v>53</v>
      </c>
      <c r="E4" s="32">
        <v>300</v>
      </c>
      <c r="F4" s="32">
        <f t="shared" ref="F4:F9" si="0">E4*D4</f>
        <v>15900</v>
      </c>
      <c r="G4" s="2"/>
    </row>
    <row r="5" spans="1:7" x14ac:dyDescent="0.2">
      <c r="A5" s="46">
        <v>1.2</v>
      </c>
      <c r="B5" s="25" t="s">
        <v>22</v>
      </c>
      <c r="C5" s="27" t="s">
        <v>11</v>
      </c>
      <c r="D5" s="27">
        <f>'נב"מ'!D5+'הגנה"צ'!D5+'שו"ט'!D5</f>
        <v>15</v>
      </c>
      <c r="E5" s="32">
        <v>400</v>
      </c>
      <c r="F5" s="32">
        <f t="shared" si="0"/>
        <v>6000</v>
      </c>
      <c r="G5" s="2"/>
    </row>
    <row r="6" spans="1:7" x14ac:dyDescent="0.2">
      <c r="A6" s="46">
        <v>1.3</v>
      </c>
      <c r="B6" s="25" t="s">
        <v>73</v>
      </c>
      <c r="C6" s="27" t="s">
        <v>11</v>
      </c>
      <c r="D6" s="27">
        <f>'נב"מ'!D6+'הגנה"צ'!D6+'שו"ט'!D6</f>
        <v>25</v>
      </c>
      <c r="E6" s="32">
        <v>100</v>
      </c>
      <c r="F6" s="32">
        <f t="shared" si="0"/>
        <v>2500</v>
      </c>
      <c r="G6" s="2"/>
    </row>
    <row r="7" spans="1:7" s="23" customFormat="1" ht="28.5" x14ac:dyDescent="0.2">
      <c r="A7" s="46">
        <v>1.4</v>
      </c>
      <c r="B7" s="21" t="s">
        <v>47</v>
      </c>
      <c r="C7" s="27" t="s">
        <v>11</v>
      </c>
      <c r="D7" s="27">
        <f>'נב"מ'!D7+'הגנה"צ'!D7+'שו"ט'!D7</f>
        <v>35</v>
      </c>
      <c r="E7" s="32">
        <v>80</v>
      </c>
      <c r="F7" s="32">
        <f t="shared" si="0"/>
        <v>2800</v>
      </c>
      <c r="G7" s="22"/>
    </row>
    <row r="8" spans="1:7" x14ac:dyDescent="0.2">
      <c r="A8" s="46">
        <v>1.5</v>
      </c>
      <c r="B8" s="25" t="s">
        <v>48</v>
      </c>
      <c r="C8" s="27" t="s">
        <v>11</v>
      </c>
      <c r="D8" s="27">
        <f>'נב"מ'!D8+'הגנה"צ'!D8+'שו"ט'!D8</f>
        <v>62</v>
      </c>
      <c r="E8" s="32">
        <v>80</v>
      </c>
      <c r="F8" s="32">
        <f t="shared" si="0"/>
        <v>4960</v>
      </c>
      <c r="G8" s="2"/>
    </row>
    <row r="9" spans="1:7" s="23" customFormat="1" ht="42.75" x14ac:dyDescent="0.2">
      <c r="A9" s="20">
        <v>1.6</v>
      </c>
      <c r="B9" s="21" t="s">
        <v>10</v>
      </c>
      <c r="C9" s="27" t="s">
        <v>11</v>
      </c>
      <c r="D9" s="27">
        <f>'נב"מ'!D9+'הגנה"צ'!D9+'שו"ט'!D9</f>
        <v>15</v>
      </c>
      <c r="E9" s="32">
        <v>1000</v>
      </c>
      <c r="F9" s="32">
        <f t="shared" si="0"/>
        <v>15000</v>
      </c>
      <c r="G9" s="22"/>
    </row>
    <row r="10" spans="1:7" x14ac:dyDescent="0.2">
      <c r="A10" s="18">
        <v>1.7</v>
      </c>
      <c r="B10" s="25" t="s">
        <v>14</v>
      </c>
      <c r="C10" s="27" t="s">
        <v>11</v>
      </c>
      <c r="D10" s="27">
        <f>'נב"מ'!D10+'הגנה"צ'!D10+'שו"ט'!D10</f>
        <v>9</v>
      </c>
      <c r="E10" s="32">
        <v>1300</v>
      </c>
      <c r="F10" s="32">
        <f t="shared" ref="F10:F52" si="1">E10*D10</f>
        <v>11700</v>
      </c>
      <c r="G10" s="2"/>
    </row>
    <row r="11" spans="1:7" x14ac:dyDescent="0.2">
      <c r="A11" s="18">
        <v>1.8</v>
      </c>
      <c r="B11" s="25" t="s">
        <v>15</v>
      </c>
      <c r="C11" s="27" t="s">
        <v>11</v>
      </c>
      <c r="D11" s="27">
        <f>'נב"מ'!D11+'הגנה"צ'!D11+'שו"ט'!D11</f>
        <v>8</v>
      </c>
      <c r="E11" s="32">
        <v>1600</v>
      </c>
      <c r="F11" s="32">
        <f t="shared" si="1"/>
        <v>12800</v>
      </c>
      <c r="G11" s="2"/>
    </row>
    <row r="12" spans="1:7" x14ac:dyDescent="0.2">
      <c r="A12" s="18">
        <v>1.9</v>
      </c>
      <c r="B12" s="25" t="s">
        <v>56</v>
      </c>
      <c r="C12" s="27" t="s">
        <v>11</v>
      </c>
      <c r="D12" s="27">
        <f>'נב"מ'!D12+'הגנה"צ'!D12+'שו"ט'!D12</f>
        <v>7</v>
      </c>
      <c r="E12" s="32">
        <v>1850</v>
      </c>
      <c r="F12" s="32">
        <f t="shared" si="1"/>
        <v>12950</v>
      </c>
      <c r="G12" s="2"/>
    </row>
    <row r="13" spans="1:7" x14ac:dyDescent="0.2">
      <c r="A13" s="38">
        <v>1.1000000000000001</v>
      </c>
      <c r="B13" s="25" t="s">
        <v>57</v>
      </c>
      <c r="C13" s="27" t="s">
        <v>11</v>
      </c>
      <c r="D13" s="27">
        <f>'נב"מ'!D13+'הגנה"צ'!D13+'שו"ט'!D13</f>
        <v>3</v>
      </c>
      <c r="E13" s="32">
        <v>2000</v>
      </c>
      <c r="F13" s="32">
        <f t="shared" si="1"/>
        <v>6000</v>
      </c>
      <c r="G13" s="2"/>
    </row>
    <row r="14" spans="1:7" x14ac:dyDescent="0.2">
      <c r="A14" s="38">
        <v>1.1100000000000001</v>
      </c>
      <c r="B14" s="25" t="s">
        <v>16</v>
      </c>
      <c r="C14" s="27" t="s">
        <v>11</v>
      </c>
      <c r="D14" s="27">
        <f>'נב"מ'!D14+'הגנה"צ'!D14+'שו"ט'!D14</f>
        <v>3</v>
      </c>
      <c r="E14" s="32">
        <v>500</v>
      </c>
      <c r="F14" s="32">
        <f t="shared" si="1"/>
        <v>1500</v>
      </c>
      <c r="G14" s="2"/>
    </row>
    <row r="15" spans="1:7" x14ac:dyDescent="0.2">
      <c r="A15" s="38">
        <v>1.1200000000000001</v>
      </c>
      <c r="B15" s="25" t="s">
        <v>74</v>
      </c>
      <c r="C15" s="27" t="s">
        <v>11</v>
      </c>
      <c r="D15" s="27">
        <f>'נב"מ'!D15+'הגנה"צ'!D15+'שו"ט'!D15</f>
        <v>3</v>
      </c>
      <c r="E15" s="32">
        <v>800</v>
      </c>
      <c r="F15" s="32">
        <f t="shared" si="1"/>
        <v>2400</v>
      </c>
      <c r="G15" s="2"/>
    </row>
    <row r="16" spans="1:7" x14ac:dyDescent="0.2">
      <c r="A16" s="38">
        <v>1.1299999999999999</v>
      </c>
      <c r="B16" s="25" t="s">
        <v>17</v>
      </c>
      <c r="C16" s="27" t="s">
        <v>11</v>
      </c>
      <c r="D16" s="27">
        <f>'נב"מ'!D16+'הגנה"צ'!D16+'שו"ט'!D16</f>
        <v>3</v>
      </c>
      <c r="E16" s="32">
        <v>180</v>
      </c>
      <c r="F16" s="32">
        <f t="shared" si="1"/>
        <v>540</v>
      </c>
      <c r="G16" s="2"/>
    </row>
    <row r="17" spans="1:7" x14ac:dyDescent="0.2">
      <c r="A17" s="38">
        <v>1.1399999999999999</v>
      </c>
      <c r="B17" s="25" t="s">
        <v>18</v>
      </c>
      <c r="C17" s="27" t="s">
        <v>11</v>
      </c>
      <c r="D17" s="27">
        <f>'נב"מ'!D17+'הגנה"צ'!D17+'שו"ט'!D17</f>
        <v>3</v>
      </c>
      <c r="E17" s="32">
        <v>190</v>
      </c>
      <c r="F17" s="32">
        <f t="shared" si="1"/>
        <v>570</v>
      </c>
      <c r="G17" s="2"/>
    </row>
    <row r="18" spans="1:7" x14ac:dyDescent="0.2">
      <c r="A18" s="38">
        <v>1.1499999999999999</v>
      </c>
      <c r="B18" s="25" t="s">
        <v>19</v>
      </c>
      <c r="C18" s="27" t="s">
        <v>11</v>
      </c>
      <c r="D18" s="27">
        <f>'נב"מ'!D18+'הגנה"צ'!D18+'שו"ט'!D18</f>
        <v>3</v>
      </c>
      <c r="E18" s="32">
        <v>220</v>
      </c>
      <c r="F18" s="32">
        <f t="shared" si="1"/>
        <v>660</v>
      </c>
      <c r="G18" s="2"/>
    </row>
    <row r="19" spans="1:7" x14ac:dyDescent="0.2">
      <c r="A19" s="38">
        <v>1.1599999999999999</v>
      </c>
      <c r="B19" s="25" t="s">
        <v>20</v>
      </c>
      <c r="C19" s="27" t="s">
        <v>11</v>
      </c>
      <c r="D19" s="27">
        <f>'נב"מ'!D19+'הגנה"צ'!D19+'שו"ט'!D19</f>
        <v>3</v>
      </c>
      <c r="E19" s="32">
        <v>160</v>
      </c>
      <c r="F19" s="32">
        <f t="shared" si="1"/>
        <v>480</v>
      </c>
      <c r="G19" s="2"/>
    </row>
    <row r="20" spans="1:7" x14ac:dyDescent="0.2">
      <c r="A20" s="38">
        <v>1.17</v>
      </c>
      <c r="B20" s="25" t="s">
        <v>21</v>
      </c>
      <c r="C20" s="27" t="s">
        <v>11</v>
      </c>
      <c r="D20" s="27">
        <f>'נב"מ'!D20+'הגנה"צ'!D20+'שו"ט'!D20</f>
        <v>3</v>
      </c>
      <c r="E20" s="32">
        <v>190</v>
      </c>
      <c r="F20" s="32">
        <f t="shared" si="1"/>
        <v>570</v>
      </c>
      <c r="G20" s="2"/>
    </row>
    <row r="21" spans="1:7" x14ac:dyDescent="0.2">
      <c r="A21" s="38">
        <v>1.18</v>
      </c>
      <c r="B21" s="25" t="s">
        <v>70</v>
      </c>
      <c r="C21" s="27" t="s">
        <v>11</v>
      </c>
      <c r="D21" s="27">
        <f>'נב"מ'!D21+'הגנה"צ'!D21+'שו"ט'!D21</f>
        <v>3</v>
      </c>
      <c r="E21" s="32">
        <v>360</v>
      </c>
      <c r="F21" s="32">
        <f t="shared" si="1"/>
        <v>1080</v>
      </c>
      <c r="G21" s="2"/>
    </row>
    <row r="22" spans="1:7" x14ac:dyDescent="0.2">
      <c r="A22" s="38">
        <v>1.19</v>
      </c>
      <c r="B22" s="25" t="s">
        <v>58</v>
      </c>
      <c r="C22" s="27" t="s">
        <v>11</v>
      </c>
      <c r="D22" s="27">
        <f>'נב"מ'!D22+'הגנה"צ'!D22+'שו"ט'!D22</f>
        <v>3</v>
      </c>
      <c r="E22" s="32">
        <v>450</v>
      </c>
      <c r="F22" s="32">
        <f t="shared" si="1"/>
        <v>1350</v>
      </c>
      <c r="G22" s="2"/>
    </row>
    <row r="23" spans="1:7" x14ac:dyDescent="0.2">
      <c r="A23" s="38">
        <v>1.2</v>
      </c>
      <c r="B23" s="25" t="s">
        <v>23</v>
      </c>
      <c r="C23" s="27" t="s">
        <v>11</v>
      </c>
      <c r="D23" s="27">
        <f>'נב"מ'!D23+'הגנה"צ'!D23+'שו"ט'!D23</f>
        <v>3</v>
      </c>
      <c r="E23" s="32">
        <v>200</v>
      </c>
      <c r="F23" s="32">
        <f t="shared" si="1"/>
        <v>600</v>
      </c>
      <c r="G23" s="2"/>
    </row>
    <row r="24" spans="1:7" s="23" customFormat="1" x14ac:dyDescent="0.2">
      <c r="A24" s="38">
        <v>1.21</v>
      </c>
      <c r="B24" s="21" t="s">
        <v>71</v>
      </c>
      <c r="C24" s="27" t="s">
        <v>11</v>
      </c>
      <c r="D24" s="27">
        <f>'נב"מ'!D24+'הגנה"צ'!D24+'שו"ט'!D24</f>
        <v>3</v>
      </c>
      <c r="E24" s="32">
        <v>40</v>
      </c>
      <c r="F24" s="32">
        <f t="shared" si="1"/>
        <v>120</v>
      </c>
      <c r="G24" s="22"/>
    </row>
    <row r="25" spans="1:7" x14ac:dyDescent="0.2">
      <c r="A25" s="38">
        <v>1.22</v>
      </c>
      <c r="B25" s="25" t="s">
        <v>25</v>
      </c>
      <c r="C25" s="27" t="s">
        <v>11</v>
      </c>
      <c r="D25" s="27">
        <f>'נב"מ'!D25+'הגנה"צ'!D25+'שו"ט'!D25</f>
        <v>3</v>
      </c>
      <c r="E25" s="32">
        <v>80</v>
      </c>
      <c r="F25" s="32">
        <f t="shared" si="1"/>
        <v>240</v>
      </c>
      <c r="G25" s="2"/>
    </row>
    <row r="26" spans="1:7" x14ac:dyDescent="0.2">
      <c r="A26" s="38">
        <v>1.23</v>
      </c>
      <c r="B26" s="25" t="s">
        <v>26</v>
      </c>
      <c r="C26" s="27" t="s">
        <v>11</v>
      </c>
      <c r="D26" s="27">
        <f>'נב"מ'!D26+'הגנה"צ'!D26+'שו"ט'!D26</f>
        <v>3</v>
      </c>
      <c r="E26" s="32">
        <v>20</v>
      </c>
      <c r="F26" s="32">
        <f t="shared" si="1"/>
        <v>60</v>
      </c>
      <c r="G26" s="2"/>
    </row>
    <row r="27" spans="1:7" x14ac:dyDescent="0.2">
      <c r="A27" s="38">
        <v>1.24</v>
      </c>
      <c r="B27" s="25" t="s">
        <v>27</v>
      </c>
      <c r="C27" s="27" t="s">
        <v>11</v>
      </c>
      <c r="D27" s="27">
        <f>'נב"מ'!D27+'הגנה"צ'!D27+'שו"ט'!D27</f>
        <v>3</v>
      </c>
      <c r="E27" s="32">
        <v>110</v>
      </c>
      <c r="F27" s="32">
        <f t="shared" si="1"/>
        <v>330</v>
      </c>
      <c r="G27" s="2"/>
    </row>
    <row r="28" spans="1:7" x14ac:dyDescent="0.2">
      <c r="A28" s="38">
        <v>1.25</v>
      </c>
      <c r="B28" s="25" t="s">
        <v>28</v>
      </c>
      <c r="C28" s="27" t="s">
        <v>11</v>
      </c>
      <c r="D28" s="27">
        <f>'נב"מ'!D28+'הגנה"צ'!D28+'שו"ט'!D28</f>
        <v>3</v>
      </c>
      <c r="E28" s="32">
        <v>170</v>
      </c>
      <c r="F28" s="32">
        <f t="shared" si="1"/>
        <v>510</v>
      </c>
      <c r="G28" s="2"/>
    </row>
    <row r="29" spans="1:7" x14ac:dyDescent="0.2">
      <c r="A29" s="38">
        <v>1.26</v>
      </c>
      <c r="B29" s="25" t="s">
        <v>29</v>
      </c>
      <c r="C29" s="27" t="s">
        <v>11</v>
      </c>
      <c r="D29" s="27">
        <f>'נב"מ'!D29+'הגנה"צ'!D29+'שו"ט'!D29</f>
        <v>3</v>
      </c>
      <c r="E29" s="32">
        <v>110</v>
      </c>
      <c r="F29" s="32">
        <f t="shared" si="1"/>
        <v>330</v>
      </c>
      <c r="G29" s="2"/>
    </row>
    <row r="30" spans="1:7" x14ac:dyDescent="0.2">
      <c r="A30" s="38">
        <v>1.27</v>
      </c>
      <c r="B30" s="25" t="s">
        <v>30</v>
      </c>
      <c r="C30" s="27" t="s">
        <v>11</v>
      </c>
      <c r="D30" s="27">
        <f>'נב"מ'!D30+'הגנה"צ'!D30+'שו"ט'!D30</f>
        <v>3</v>
      </c>
      <c r="E30" s="32">
        <v>130</v>
      </c>
      <c r="F30" s="32">
        <f t="shared" si="1"/>
        <v>390</v>
      </c>
      <c r="G30" s="2"/>
    </row>
    <row r="31" spans="1:7" x14ac:dyDescent="0.2">
      <c r="A31" s="38">
        <v>1.28</v>
      </c>
      <c r="B31" s="25" t="s">
        <v>31</v>
      </c>
      <c r="C31" s="27" t="s">
        <v>11</v>
      </c>
      <c r="D31" s="27">
        <f>'נב"מ'!D31+'הגנה"צ'!D31+'שו"ט'!D31</f>
        <v>3</v>
      </c>
      <c r="E31" s="32">
        <v>100</v>
      </c>
      <c r="F31" s="32">
        <f t="shared" si="1"/>
        <v>300</v>
      </c>
      <c r="G31" s="2"/>
    </row>
    <row r="32" spans="1:7" x14ac:dyDescent="0.2">
      <c r="A32" s="38">
        <v>1.29</v>
      </c>
      <c r="B32" s="25" t="s">
        <v>32</v>
      </c>
      <c r="C32" s="27" t="s">
        <v>11</v>
      </c>
      <c r="D32" s="27">
        <f>'נב"מ'!D32+'הגנה"צ'!D32+'שו"ט'!D32</f>
        <v>3</v>
      </c>
      <c r="E32" s="32">
        <v>130</v>
      </c>
      <c r="F32" s="32">
        <f t="shared" si="1"/>
        <v>390</v>
      </c>
      <c r="G32" s="2"/>
    </row>
    <row r="33" spans="1:7" x14ac:dyDescent="0.2">
      <c r="A33" s="38">
        <v>1.3</v>
      </c>
      <c r="B33" s="25" t="s">
        <v>33</v>
      </c>
      <c r="C33" s="27" t="s">
        <v>11</v>
      </c>
      <c r="D33" s="27">
        <f>'נב"מ'!D33+'הגנה"צ'!D33+'שו"ט'!D33</f>
        <v>3</v>
      </c>
      <c r="E33" s="32">
        <v>100</v>
      </c>
      <c r="F33" s="32">
        <f t="shared" si="1"/>
        <v>300</v>
      </c>
      <c r="G33" s="2"/>
    </row>
    <row r="34" spans="1:7" x14ac:dyDescent="0.2">
      <c r="A34" s="38">
        <v>1.31</v>
      </c>
      <c r="B34" s="25" t="s">
        <v>59</v>
      </c>
      <c r="C34" s="27" t="s">
        <v>11</v>
      </c>
      <c r="D34" s="27">
        <f>'נב"מ'!D34+'הגנה"צ'!D34+'שו"ט'!D34</f>
        <v>3</v>
      </c>
      <c r="E34" s="32">
        <v>150</v>
      </c>
      <c r="F34" s="32">
        <f t="shared" si="1"/>
        <v>450</v>
      </c>
      <c r="G34" s="2"/>
    </row>
    <row r="35" spans="1:7" x14ac:dyDescent="0.2">
      <c r="A35" s="38">
        <v>1.32</v>
      </c>
      <c r="B35" s="25" t="s">
        <v>34</v>
      </c>
      <c r="C35" s="27" t="s">
        <v>11</v>
      </c>
      <c r="D35" s="27">
        <f>'נב"מ'!D35+'הגנה"צ'!D35+'שו"ט'!D35</f>
        <v>3</v>
      </c>
      <c r="E35" s="32">
        <v>250</v>
      </c>
      <c r="F35" s="32">
        <f t="shared" si="1"/>
        <v>750</v>
      </c>
      <c r="G35" s="2"/>
    </row>
    <row r="36" spans="1:7" x14ac:dyDescent="0.2">
      <c r="A36" s="38">
        <v>1.33</v>
      </c>
      <c r="B36" s="25" t="s">
        <v>35</v>
      </c>
      <c r="C36" s="27" t="s">
        <v>11</v>
      </c>
      <c r="D36" s="27">
        <f>'נב"מ'!D36+'הגנה"צ'!D36+'שו"ט'!D36</f>
        <v>3</v>
      </c>
      <c r="E36" s="32">
        <v>275</v>
      </c>
      <c r="F36" s="32">
        <f t="shared" si="1"/>
        <v>825</v>
      </c>
      <c r="G36" s="2"/>
    </row>
    <row r="37" spans="1:7" s="23" customFormat="1" ht="28.5" x14ac:dyDescent="0.2">
      <c r="A37" s="38">
        <v>1.34</v>
      </c>
      <c r="B37" s="21" t="s">
        <v>36</v>
      </c>
      <c r="C37" s="27" t="s">
        <v>11</v>
      </c>
      <c r="D37" s="27">
        <f>'נב"מ'!D37+'הגנה"צ'!D37+'שו"ט'!D37</f>
        <v>3</v>
      </c>
      <c r="E37" s="32">
        <v>200</v>
      </c>
      <c r="F37" s="32">
        <f t="shared" si="1"/>
        <v>600</v>
      </c>
      <c r="G37" s="22"/>
    </row>
    <row r="38" spans="1:7" x14ac:dyDescent="0.2">
      <c r="A38" s="38">
        <v>1.35</v>
      </c>
      <c r="B38" s="25" t="s">
        <v>37</v>
      </c>
      <c r="C38" s="27" t="s">
        <v>11</v>
      </c>
      <c r="D38" s="27">
        <f>'נב"מ'!D38+'הגנה"צ'!D38+'שו"ט'!D38</f>
        <v>3</v>
      </c>
      <c r="E38" s="32">
        <v>170</v>
      </c>
      <c r="F38" s="32">
        <f t="shared" si="1"/>
        <v>510</v>
      </c>
      <c r="G38" s="2"/>
    </row>
    <row r="39" spans="1:7" x14ac:dyDescent="0.2">
      <c r="A39" s="38">
        <v>1.36</v>
      </c>
      <c r="B39" s="25" t="s">
        <v>83</v>
      </c>
      <c r="C39" s="27" t="s">
        <v>11</v>
      </c>
      <c r="D39" s="27">
        <f>'נב"מ'!D39+'הגנה"צ'!D39+'שו"ט'!D39</f>
        <v>3</v>
      </c>
      <c r="E39" s="32">
        <v>450</v>
      </c>
      <c r="F39" s="32">
        <f t="shared" si="1"/>
        <v>1350</v>
      </c>
      <c r="G39" s="2"/>
    </row>
    <row r="40" spans="1:7" x14ac:dyDescent="0.2">
      <c r="A40" s="38">
        <v>1.37</v>
      </c>
      <c r="B40" s="25" t="s">
        <v>38</v>
      </c>
      <c r="C40" s="27" t="s">
        <v>11</v>
      </c>
      <c r="D40" s="27">
        <f>'נב"מ'!D40+'הגנה"צ'!D40+'שו"ט'!D40</f>
        <v>3</v>
      </c>
      <c r="E40" s="32">
        <v>150</v>
      </c>
      <c r="F40" s="32">
        <f t="shared" si="1"/>
        <v>450</v>
      </c>
      <c r="G40" s="2"/>
    </row>
    <row r="41" spans="1:7" s="23" customFormat="1" ht="28.5" x14ac:dyDescent="0.2">
      <c r="A41" s="38">
        <v>1.38</v>
      </c>
      <c r="B41" s="21" t="s">
        <v>39</v>
      </c>
      <c r="C41" s="27" t="s">
        <v>11</v>
      </c>
      <c r="D41" s="27">
        <f>'נב"מ'!D41+'הגנה"צ'!D41+'שו"ט'!D41</f>
        <v>3</v>
      </c>
      <c r="E41" s="32">
        <v>350</v>
      </c>
      <c r="F41" s="32">
        <f t="shared" si="1"/>
        <v>1050</v>
      </c>
      <c r="G41" s="22"/>
    </row>
    <row r="42" spans="1:7" x14ac:dyDescent="0.2">
      <c r="A42" s="38">
        <v>1.39</v>
      </c>
      <c r="B42" s="25" t="s">
        <v>40</v>
      </c>
      <c r="C42" s="27" t="s">
        <v>11</v>
      </c>
      <c r="D42" s="27">
        <f>'נב"מ'!D42+'הגנה"צ'!D42+'שו"ט'!D42</f>
        <v>3</v>
      </c>
      <c r="E42" s="32">
        <v>450</v>
      </c>
      <c r="F42" s="32">
        <f t="shared" si="1"/>
        <v>1350</v>
      </c>
      <c r="G42" s="2"/>
    </row>
    <row r="43" spans="1:7" x14ac:dyDescent="0.2">
      <c r="A43" s="38">
        <v>1.4</v>
      </c>
      <c r="B43" s="25" t="s">
        <v>75</v>
      </c>
      <c r="C43" s="27" t="s">
        <v>11</v>
      </c>
      <c r="D43" s="27">
        <f>'נב"מ'!D43+'הגנה"צ'!D43+'שו"ט'!D43</f>
        <v>3</v>
      </c>
      <c r="E43" s="32">
        <v>250</v>
      </c>
      <c r="F43" s="32">
        <f t="shared" si="1"/>
        <v>750</v>
      </c>
      <c r="G43" s="2"/>
    </row>
    <row r="44" spans="1:7" x14ac:dyDescent="0.2">
      <c r="A44" s="38">
        <v>1.41</v>
      </c>
      <c r="B44" s="25" t="s">
        <v>41</v>
      </c>
      <c r="C44" s="27" t="s">
        <v>11</v>
      </c>
      <c r="D44" s="27">
        <f>'נב"מ'!D44+'הגנה"צ'!D44+'שו"ט'!D44</f>
        <v>3</v>
      </c>
      <c r="E44" s="32">
        <v>300</v>
      </c>
      <c r="F44" s="32">
        <f t="shared" si="1"/>
        <v>900</v>
      </c>
      <c r="G44" s="2"/>
    </row>
    <row r="45" spans="1:7" x14ac:dyDescent="0.2">
      <c r="A45" s="38">
        <v>1.42</v>
      </c>
      <c r="B45" s="25" t="s">
        <v>42</v>
      </c>
      <c r="C45" s="27" t="s">
        <v>11</v>
      </c>
      <c r="D45" s="27">
        <f>'נב"מ'!D45+'הגנה"צ'!D45+'שו"ט'!D45</f>
        <v>3</v>
      </c>
      <c r="E45" s="32">
        <v>700</v>
      </c>
      <c r="F45" s="32">
        <f t="shared" si="1"/>
        <v>2100</v>
      </c>
      <c r="G45" s="2"/>
    </row>
    <row r="46" spans="1:7" x14ac:dyDescent="0.2">
      <c r="A46" s="38">
        <v>1.43</v>
      </c>
      <c r="B46" s="25" t="s">
        <v>60</v>
      </c>
      <c r="C46" s="27" t="s">
        <v>11</v>
      </c>
      <c r="D46" s="27">
        <f>'נב"מ'!D46+'הגנה"צ'!D46+'שו"ט'!D46</f>
        <v>3</v>
      </c>
      <c r="E46" s="32">
        <v>300</v>
      </c>
      <c r="F46" s="32">
        <f t="shared" si="1"/>
        <v>900</v>
      </c>
      <c r="G46" s="2"/>
    </row>
    <row r="47" spans="1:7" s="23" customFormat="1" ht="28.5" x14ac:dyDescent="0.2">
      <c r="A47" s="38">
        <v>1.44</v>
      </c>
      <c r="B47" s="21" t="s">
        <v>43</v>
      </c>
      <c r="C47" s="27" t="s">
        <v>11</v>
      </c>
      <c r="D47" s="27">
        <f>'נב"מ'!D47+'הגנה"צ'!D47+'שו"ט'!D47</f>
        <v>3</v>
      </c>
      <c r="E47" s="32">
        <v>175</v>
      </c>
      <c r="F47" s="32">
        <f t="shared" si="1"/>
        <v>525</v>
      </c>
      <c r="G47" s="22"/>
    </row>
    <row r="48" spans="1:7" s="23" customFormat="1" ht="28.5" x14ac:dyDescent="0.2">
      <c r="A48" s="38">
        <v>1.45</v>
      </c>
      <c r="B48" s="21" t="s">
        <v>44</v>
      </c>
      <c r="C48" s="27" t="s">
        <v>11</v>
      </c>
      <c r="D48" s="27">
        <f>'נב"מ'!D48+'הגנה"צ'!D48+'שו"ט'!D48</f>
        <v>3</v>
      </c>
      <c r="E48" s="32">
        <v>300</v>
      </c>
      <c r="F48" s="32">
        <f t="shared" si="1"/>
        <v>900</v>
      </c>
      <c r="G48" s="22"/>
    </row>
    <row r="49" spans="1:7" s="23" customFormat="1" x14ac:dyDescent="0.2">
      <c r="A49" s="38">
        <v>1.46</v>
      </c>
      <c r="B49" s="21" t="s">
        <v>61</v>
      </c>
      <c r="C49" s="27" t="s">
        <v>11</v>
      </c>
      <c r="D49" s="27">
        <f>'נב"מ'!D49+'הגנה"צ'!D49+'שו"ט'!D49</f>
        <v>3</v>
      </c>
      <c r="E49" s="32">
        <v>175</v>
      </c>
      <c r="F49" s="32">
        <f t="shared" si="1"/>
        <v>525</v>
      </c>
      <c r="G49" s="22"/>
    </row>
    <row r="50" spans="1:7" x14ac:dyDescent="0.2">
      <c r="A50" s="38">
        <v>1.47</v>
      </c>
      <c r="B50" s="25" t="s">
        <v>45</v>
      </c>
      <c r="C50" s="27" t="s">
        <v>11</v>
      </c>
      <c r="D50" s="27">
        <f>'נב"מ'!D50+'הגנה"צ'!D50+'שו"ט'!D50</f>
        <v>3</v>
      </c>
      <c r="E50" s="32">
        <v>700</v>
      </c>
      <c r="F50" s="32">
        <f t="shared" si="1"/>
        <v>2100</v>
      </c>
      <c r="G50" s="2"/>
    </row>
    <row r="51" spans="1:7" x14ac:dyDescent="0.2">
      <c r="A51" s="38">
        <v>1.48</v>
      </c>
      <c r="B51" s="25" t="s">
        <v>46</v>
      </c>
      <c r="C51" s="27" t="s">
        <v>11</v>
      </c>
      <c r="D51" s="27">
        <f>'נב"מ'!D51+'הגנה"צ'!D51+'שו"ט'!D51</f>
        <v>3</v>
      </c>
      <c r="E51" s="32">
        <v>150</v>
      </c>
      <c r="F51" s="32">
        <f t="shared" si="1"/>
        <v>450</v>
      </c>
      <c r="G51" s="2"/>
    </row>
    <row r="52" spans="1:7" x14ac:dyDescent="0.2">
      <c r="A52" s="38">
        <v>1.49</v>
      </c>
      <c r="B52" s="25" t="s">
        <v>62</v>
      </c>
      <c r="C52" s="27" t="s">
        <v>11</v>
      </c>
      <c r="D52" s="27">
        <f>'נב"מ'!D52+'הגנה"צ'!D52+'שו"ט'!D52</f>
        <v>3</v>
      </c>
      <c r="E52" s="32">
        <v>175</v>
      </c>
      <c r="F52" s="32">
        <f t="shared" si="1"/>
        <v>525</v>
      </c>
      <c r="G52" s="2"/>
    </row>
    <row r="53" spans="1:7" ht="15" x14ac:dyDescent="0.25">
      <c r="A53" s="126" t="s">
        <v>7</v>
      </c>
      <c r="B53" s="127"/>
      <c r="C53" s="53"/>
      <c r="D53" s="53"/>
      <c r="E53" s="54"/>
      <c r="F53" s="55">
        <f>SUM(F4:F52)</f>
        <v>120340</v>
      </c>
      <c r="G53" s="56"/>
    </row>
    <row r="54" spans="1:7" ht="15" x14ac:dyDescent="0.25">
      <c r="A54" s="121"/>
      <c r="B54" s="60" t="s">
        <v>78</v>
      </c>
      <c r="C54" s="16" t="s">
        <v>76</v>
      </c>
      <c r="D54" s="123"/>
      <c r="E54" s="58"/>
      <c r="F54" s="59"/>
      <c r="G54" s="1">
        <v>15</v>
      </c>
    </row>
    <row r="55" spans="1:7" ht="15.75" thickBot="1" x14ac:dyDescent="0.3">
      <c r="A55" s="47"/>
      <c r="B55" s="48" t="s">
        <v>77</v>
      </c>
      <c r="C55" s="49"/>
      <c r="D55" s="49"/>
      <c r="E55" s="50"/>
      <c r="F55" s="51">
        <f>F53*(1-(D54/100))</f>
        <v>120340</v>
      </c>
      <c r="G55" s="52"/>
    </row>
    <row r="56" spans="1:7" s="10" customFormat="1" ht="21.75" thickTop="1" thickBot="1" x14ac:dyDescent="0.35">
      <c r="A56" s="17">
        <v>2</v>
      </c>
      <c r="B56" s="24" t="s">
        <v>103</v>
      </c>
      <c r="C56" s="29"/>
      <c r="D56" s="29"/>
      <c r="E56" s="31"/>
      <c r="F56" s="31"/>
      <c r="G56" s="12"/>
    </row>
    <row r="57" spans="1:7" s="23" customFormat="1" ht="43.5" thickTop="1" x14ac:dyDescent="0.2">
      <c r="A57" s="39">
        <v>2.1</v>
      </c>
      <c r="B57" s="122" t="s">
        <v>98</v>
      </c>
      <c r="C57" s="65" t="s">
        <v>96</v>
      </c>
      <c r="D57" s="28"/>
      <c r="E57" s="33"/>
      <c r="F57" s="33">
        <f>'נב"מ'!F57+'הגנה"צ'!F57+'שו"ט'!F57</f>
        <v>235000</v>
      </c>
      <c r="G57" s="41"/>
    </row>
    <row r="58" spans="1:7" s="23" customFormat="1" ht="99.75" x14ac:dyDescent="0.2">
      <c r="A58" s="39">
        <v>2.2000000000000002</v>
      </c>
      <c r="B58" s="40" t="s">
        <v>84</v>
      </c>
      <c r="C58" s="65" t="s">
        <v>11</v>
      </c>
      <c r="D58" s="66">
        <f>'נב"מ'!D58+'הגנה"צ'!D58+'שו"ט'!D58</f>
        <v>54</v>
      </c>
      <c r="E58" s="33">
        <v>600</v>
      </c>
      <c r="F58" s="33">
        <f>E58*D58</f>
        <v>32400</v>
      </c>
      <c r="G58" s="41"/>
    </row>
    <row r="59" spans="1:7" s="23" customFormat="1" ht="28.5" x14ac:dyDescent="0.2">
      <c r="A59" s="39">
        <v>2.2999999999999998</v>
      </c>
      <c r="B59" s="40" t="s">
        <v>85</v>
      </c>
      <c r="C59" s="28" t="s">
        <v>11</v>
      </c>
      <c r="D59" s="66">
        <f>'נב"מ'!D59+'הגנה"צ'!D59+'שו"ט'!D59</f>
        <v>17</v>
      </c>
      <c r="E59" s="33">
        <v>30</v>
      </c>
      <c r="F59" s="33">
        <f>E59*D59</f>
        <v>510</v>
      </c>
      <c r="G59" s="41"/>
    </row>
    <row r="60" spans="1:7" s="23" customFormat="1" ht="28.5" x14ac:dyDescent="0.2">
      <c r="A60" s="39">
        <v>2.4</v>
      </c>
      <c r="B60" s="40" t="s">
        <v>86</v>
      </c>
      <c r="C60" s="28" t="s">
        <v>24</v>
      </c>
      <c r="D60" s="66">
        <f>'נב"מ'!D60+'הגנה"צ'!D60+'שו"ט'!D60</f>
        <v>17</v>
      </c>
      <c r="E60" s="33">
        <v>80</v>
      </c>
      <c r="F60" s="33">
        <f>E60*D60</f>
        <v>1360</v>
      </c>
      <c r="G60" s="41"/>
    </row>
    <row r="61" spans="1:7" s="23" customFormat="1" ht="28.5" x14ac:dyDescent="0.2">
      <c r="A61" s="39">
        <v>2.5</v>
      </c>
      <c r="B61" s="40" t="s">
        <v>87</v>
      </c>
      <c r="C61" s="28" t="s">
        <v>24</v>
      </c>
      <c r="D61" s="66">
        <f>'נב"מ'!D61+'הגנה"צ'!D61+'שו"ט'!D61</f>
        <v>3</v>
      </c>
      <c r="E61" s="33">
        <v>10</v>
      </c>
      <c r="F61" s="33">
        <f>E61*D61</f>
        <v>30</v>
      </c>
      <c r="G61" s="41"/>
    </row>
    <row r="62" spans="1:7" x14ac:dyDescent="0.2">
      <c r="A62" s="39">
        <v>2.6</v>
      </c>
      <c r="B62" s="26" t="s">
        <v>52</v>
      </c>
      <c r="C62" s="16" t="s">
        <v>11</v>
      </c>
      <c r="D62" s="66">
        <f>'נב"מ'!D62+'הגנה"צ'!D62+'שו"ט'!D62</f>
        <v>3</v>
      </c>
      <c r="E62" s="33">
        <v>200</v>
      </c>
      <c r="F62" s="33">
        <f t="shared" ref="F62:F66" si="2">E62*D62</f>
        <v>600</v>
      </c>
      <c r="G62" s="1"/>
    </row>
    <row r="63" spans="1:7" s="23" customFormat="1" ht="28.5" x14ac:dyDescent="0.2">
      <c r="A63" s="39">
        <v>2.7</v>
      </c>
      <c r="B63" s="40" t="s">
        <v>88</v>
      </c>
      <c r="C63" s="28" t="s">
        <v>24</v>
      </c>
      <c r="D63" s="66">
        <f>'נב"מ'!D63+'הגנה"צ'!D63+'שו"ט'!D63</f>
        <v>3</v>
      </c>
      <c r="E63" s="33">
        <v>20</v>
      </c>
      <c r="F63" s="33">
        <f t="shared" si="2"/>
        <v>60</v>
      </c>
      <c r="G63" s="41"/>
    </row>
    <row r="64" spans="1:7" s="23" customFormat="1" ht="28.5" x14ac:dyDescent="0.2">
      <c r="A64" s="39">
        <v>2.8</v>
      </c>
      <c r="B64" s="40" t="s">
        <v>53</v>
      </c>
      <c r="C64" s="28" t="s">
        <v>11</v>
      </c>
      <c r="D64" s="66">
        <f>'נב"מ'!D64+'הגנה"צ'!D64+'שו"ט'!D64</f>
        <v>3</v>
      </c>
      <c r="E64" s="33">
        <v>190</v>
      </c>
      <c r="F64" s="33">
        <f t="shared" si="2"/>
        <v>570</v>
      </c>
      <c r="G64" s="41"/>
    </row>
    <row r="65" spans="1:7" x14ac:dyDescent="0.2">
      <c r="A65" s="43">
        <v>2.9</v>
      </c>
      <c r="B65" s="26" t="s">
        <v>54</v>
      </c>
      <c r="C65" s="16" t="s">
        <v>11</v>
      </c>
      <c r="D65" s="66">
        <f>'נב"מ'!D65+'הגנה"צ'!D65+'שו"ט'!D65</f>
        <v>3</v>
      </c>
      <c r="E65" s="33">
        <v>160</v>
      </c>
      <c r="F65" s="33">
        <f t="shared" si="2"/>
        <v>480</v>
      </c>
      <c r="G65" s="1"/>
    </row>
    <row r="66" spans="1:7" s="23" customFormat="1" ht="28.5" x14ac:dyDescent="0.2">
      <c r="A66" s="42">
        <v>2.1</v>
      </c>
      <c r="B66" s="40" t="s">
        <v>89</v>
      </c>
      <c r="C66" s="28" t="s">
        <v>11</v>
      </c>
      <c r="D66" s="66">
        <f>'נב"מ'!D66+'הגנה"צ'!D66+'שו"ט'!D66</f>
        <v>3</v>
      </c>
      <c r="E66" s="33">
        <v>275</v>
      </c>
      <c r="F66" s="33">
        <f t="shared" si="2"/>
        <v>825</v>
      </c>
      <c r="G66" s="41"/>
    </row>
    <row r="67" spans="1:7" ht="15" x14ac:dyDescent="0.25">
      <c r="A67" s="128" t="s">
        <v>8</v>
      </c>
      <c r="B67" s="129"/>
      <c r="C67" s="16"/>
      <c r="D67" s="28"/>
      <c r="E67" s="33"/>
      <c r="F67" s="37">
        <f>SUM(F57:F66)</f>
        <v>271835</v>
      </c>
      <c r="G67" s="1"/>
    </row>
    <row r="68" spans="1:7" ht="15" x14ac:dyDescent="0.25">
      <c r="A68" s="62"/>
      <c r="B68" s="63" t="s">
        <v>79</v>
      </c>
      <c r="C68" s="16" t="s">
        <v>76</v>
      </c>
      <c r="D68" s="123"/>
      <c r="E68" s="58"/>
      <c r="F68" s="59"/>
      <c r="G68" s="1">
        <v>15</v>
      </c>
    </row>
    <row r="69" spans="1:7" ht="15.75" thickBot="1" x14ac:dyDescent="0.3">
      <c r="A69" s="47"/>
      <c r="B69" s="64" t="s">
        <v>80</v>
      </c>
      <c r="C69" s="49"/>
      <c r="D69" s="49"/>
      <c r="E69" s="50"/>
      <c r="F69" s="51">
        <f>F67*(1-(D68/100))</f>
        <v>271835</v>
      </c>
      <c r="G69" s="52"/>
    </row>
    <row r="70" spans="1:7" s="10" customFormat="1" ht="21.75" thickTop="1" thickBot="1" x14ac:dyDescent="0.35">
      <c r="A70" s="17">
        <v>3</v>
      </c>
      <c r="B70" s="24" t="s">
        <v>104</v>
      </c>
      <c r="C70" s="29"/>
      <c r="D70" s="29"/>
      <c r="E70" s="31"/>
      <c r="F70" s="31"/>
      <c r="G70" s="12"/>
    </row>
    <row r="71" spans="1:7" s="23" customFormat="1" ht="29.25" thickTop="1" x14ac:dyDescent="0.2">
      <c r="A71" s="43">
        <v>3.1</v>
      </c>
      <c r="B71" s="40" t="s">
        <v>55</v>
      </c>
      <c r="C71" s="28" t="s">
        <v>11</v>
      </c>
      <c r="D71" s="28">
        <f>'נב"מ'!D71+'הגנה"צ'!D71+'שו"ט'!D71</f>
        <v>4</v>
      </c>
      <c r="E71" s="33">
        <v>1000</v>
      </c>
      <c r="F71" s="33">
        <f>E71*D71</f>
        <v>4000</v>
      </c>
      <c r="G71" s="41"/>
    </row>
    <row r="72" spans="1:7" s="23" customFormat="1" x14ac:dyDescent="0.2">
      <c r="A72" s="43">
        <v>3.2</v>
      </c>
      <c r="B72" s="40" t="s">
        <v>90</v>
      </c>
      <c r="C72" s="28" t="s">
        <v>24</v>
      </c>
      <c r="D72" s="28">
        <f>'נב"מ'!D72+'הגנה"צ'!D72+'שו"ט'!D72</f>
        <v>22</v>
      </c>
      <c r="E72" s="33">
        <v>90</v>
      </c>
      <c r="F72" s="33">
        <f t="shared" ref="F72:F83" si="3">E72*D72</f>
        <v>1980</v>
      </c>
      <c r="G72" s="41"/>
    </row>
    <row r="73" spans="1:7" x14ac:dyDescent="0.2">
      <c r="A73" s="43">
        <v>3.3</v>
      </c>
      <c r="B73" s="26" t="s">
        <v>91</v>
      </c>
      <c r="C73" s="16" t="s">
        <v>24</v>
      </c>
      <c r="D73" s="28">
        <f>'נב"מ'!D73+'הגנה"צ'!D73+'שו"ט'!D73</f>
        <v>22</v>
      </c>
      <c r="E73" s="33">
        <v>10</v>
      </c>
      <c r="F73" s="33">
        <f t="shared" si="3"/>
        <v>220</v>
      </c>
      <c r="G73" s="1"/>
    </row>
    <row r="74" spans="1:7" s="23" customFormat="1" ht="28.5" x14ac:dyDescent="0.2">
      <c r="A74" s="43">
        <v>3.4</v>
      </c>
      <c r="B74" s="40" t="s">
        <v>95</v>
      </c>
      <c r="C74" s="28" t="s">
        <v>11</v>
      </c>
      <c r="D74" s="28">
        <f>'נב"מ'!D74+'הגנה"צ'!D74+'שו"ט'!D74</f>
        <v>3</v>
      </c>
      <c r="E74" s="33">
        <v>130</v>
      </c>
      <c r="F74" s="33">
        <f t="shared" si="3"/>
        <v>390</v>
      </c>
      <c r="G74" s="41"/>
    </row>
    <row r="75" spans="1:7" s="23" customFormat="1" x14ac:dyDescent="0.2">
      <c r="A75" s="43">
        <v>3.5</v>
      </c>
      <c r="B75" s="45" t="s">
        <v>65</v>
      </c>
      <c r="C75" s="28" t="s">
        <v>11</v>
      </c>
      <c r="D75" s="28">
        <f>'נב"מ'!D75+'הגנה"צ'!D75+'שו"ט'!D75</f>
        <v>3</v>
      </c>
      <c r="E75" s="33">
        <v>180</v>
      </c>
      <c r="F75" s="33">
        <f t="shared" si="3"/>
        <v>540</v>
      </c>
      <c r="G75" s="41"/>
    </row>
    <row r="76" spans="1:7" s="23" customFormat="1" x14ac:dyDescent="0.2">
      <c r="A76" s="43">
        <v>3.6</v>
      </c>
      <c r="B76" s="40" t="s">
        <v>66</v>
      </c>
      <c r="C76" s="28" t="s">
        <v>11</v>
      </c>
      <c r="D76" s="28">
        <f>'נב"מ'!D76+'הגנה"צ'!D76+'שו"ט'!D76</f>
        <v>3</v>
      </c>
      <c r="E76" s="33">
        <v>150</v>
      </c>
      <c r="F76" s="33">
        <f t="shared" si="3"/>
        <v>450</v>
      </c>
      <c r="G76" s="41"/>
    </row>
    <row r="77" spans="1:7" s="23" customFormat="1" x14ac:dyDescent="0.2">
      <c r="A77" s="43">
        <v>3.7</v>
      </c>
      <c r="B77" s="40" t="s">
        <v>63</v>
      </c>
      <c r="C77" s="28" t="s">
        <v>11</v>
      </c>
      <c r="D77" s="28">
        <f>'נב"מ'!D77+'הגנה"צ'!D77+'שו"ט'!D77</f>
        <v>3</v>
      </c>
      <c r="E77" s="33">
        <v>60</v>
      </c>
      <c r="F77" s="33">
        <f t="shared" si="3"/>
        <v>180</v>
      </c>
      <c r="G77" s="41"/>
    </row>
    <row r="78" spans="1:7" s="23" customFormat="1" x14ac:dyDescent="0.2">
      <c r="A78" s="43">
        <v>3.8</v>
      </c>
      <c r="B78" s="40" t="s">
        <v>67</v>
      </c>
      <c r="C78" s="28" t="s">
        <v>11</v>
      </c>
      <c r="D78" s="28">
        <f>'נב"מ'!D78+'הגנה"צ'!D78+'שו"ט'!D78</f>
        <v>3</v>
      </c>
      <c r="E78" s="33">
        <v>60</v>
      </c>
      <c r="F78" s="33">
        <f t="shared" si="3"/>
        <v>180</v>
      </c>
      <c r="G78" s="41"/>
    </row>
    <row r="79" spans="1:7" s="23" customFormat="1" x14ac:dyDescent="0.2">
      <c r="A79" s="43">
        <v>3.9</v>
      </c>
      <c r="B79" s="40" t="s">
        <v>68</v>
      </c>
      <c r="C79" s="28" t="s">
        <v>11</v>
      </c>
      <c r="D79" s="28">
        <f>'נב"מ'!D79+'הגנה"צ'!D79+'שו"ט'!D79</f>
        <v>3</v>
      </c>
      <c r="E79" s="33">
        <v>150</v>
      </c>
      <c r="F79" s="33">
        <f t="shared" si="3"/>
        <v>450</v>
      </c>
      <c r="G79" s="41"/>
    </row>
    <row r="80" spans="1:7" s="23" customFormat="1" x14ac:dyDescent="0.2">
      <c r="A80" s="42">
        <v>3.1</v>
      </c>
      <c r="B80" s="40" t="s">
        <v>69</v>
      </c>
      <c r="C80" s="28" t="s">
        <v>11</v>
      </c>
      <c r="D80" s="28">
        <f>'נב"מ'!D80+'הגנה"צ'!D80+'שו"ט'!D80</f>
        <v>3</v>
      </c>
      <c r="E80" s="33">
        <v>120</v>
      </c>
      <c r="F80" s="33">
        <f t="shared" si="3"/>
        <v>360</v>
      </c>
      <c r="G80" s="41"/>
    </row>
    <row r="81" spans="1:8" s="23" customFormat="1" x14ac:dyDescent="0.2">
      <c r="A81" s="42">
        <v>3.11</v>
      </c>
      <c r="B81" s="40" t="s">
        <v>92</v>
      </c>
      <c r="C81" s="28" t="s">
        <v>24</v>
      </c>
      <c r="D81" s="28">
        <f>'נב"מ'!D81+'הגנה"צ'!D81+'שו"ט'!D81</f>
        <v>3</v>
      </c>
      <c r="E81" s="33">
        <v>70</v>
      </c>
      <c r="F81" s="33">
        <f t="shared" si="3"/>
        <v>210</v>
      </c>
      <c r="G81" s="41"/>
    </row>
    <row r="82" spans="1:8" s="23" customFormat="1" x14ac:dyDescent="0.2">
      <c r="A82" s="42">
        <v>3.12</v>
      </c>
      <c r="B82" s="40" t="s">
        <v>93</v>
      </c>
      <c r="C82" s="28" t="s">
        <v>24</v>
      </c>
      <c r="D82" s="28">
        <f>'נב"מ'!D82+'הגנה"צ'!D82+'שו"ט'!D82</f>
        <v>3</v>
      </c>
      <c r="E82" s="33">
        <v>75</v>
      </c>
      <c r="F82" s="33">
        <f t="shared" si="3"/>
        <v>225</v>
      </c>
      <c r="G82" s="41"/>
    </row>
    <row r="83" spans="1:8" s="23" customFormat="1" x14ac:dyDescent="0.2">
      <c r="A83" s="42">
        <v>3.13</v>
      </c>
      <c r="B83" s="40" t="s">
        <v>94</v>
      </c>
      <c r="C83" s="28" t="s">
        <v>24</v>
      </c>
      <c r="D83" s="28">
        <f>'נב"מ'!D83+'הגנה"צ'!D83+'שו"ט'!D83</f>
        <v>3</v>
      </c>
      <c r="E83" s="33">
        <v>90</v>
      </c>
      <c r="F83" s="33">
        <f t="shared" si="3"/>
        <v>270</v>
      </c>
      <c r="G83" s="41"/>
    </row>
    <row r="84" spans="1:8" ht="15" x14ac:dyDescent="0.25">
      <c r="A84" s="126" t="s">
        <v>9</v>
      </c>
      <c r="B84" s="127"/>
      <c r="C84" s="16"/>
      <c r="D84" s="16"/>
      <c r="E84" s="33"/>
      <c r="F84" s="37">
        <f>SUM(F71:F83)</f>
        <v>9455</v>
      </c>
      <c r="G84" s="1"/>
    </row>
    <row r="85" spans="1:8" ht="15" x14ac:dyDescent="0.25">
      <c r="A85" s="61"/>
      <c r="B85" s="60" t="s">
        <v>81</v>
      </c>
      <c r="C85" s="16" t="s">
        <v>76</v>
      </c>
      <c r="D85" s="123"/>
      <c r="E85" s="58"/>
      <c r="F85" s="59"/>
      <c r="G85" s="1">
        <v>15</v>
      </c>
    </row>
    <row r="86" spans="1:8" ht="15.75" thickBot="1" x14ac:dyDescent="0.3">
      <c r="A86" s="47"/>
      <c r="B86" s="64" t="s">
        <v>82</v>
      </c>
      <c r="C86" s="49"/>
      <c r="D86" s="49"/>
      <c r="E86" s="50"/>
      <c r="F86" s="51">
        <f>F84*(1-(D85/100))</f>
        <v>9455</v>
      </c>
      <c r="G86" s="52"/>
    </row>
    <row r="87" spans="1:8" s="10" customFormat="1" ht="21.75" thickTop="1" thickBot="1" x14ac:dyDescent="0.35">
      <c r="A87" s="17">
        <v>4</v>
      </c>
      <c r="B87" s="24" t="s">
        <v>105</v>
      </c>
      <c r="C87" s="29"/>
      <c r="D87" s="29"/>
      <c r="E87" s="31"/>
      <c r="F87" s="31"/>
      <c r="G87" s="12"/>
    </row>
    <row r="88" spans="1:8" s="76" customFormat="1" ht="17.25" thickTop="1" x14ac:dyDescent="0.25">
      <c r="A88" s="70" t="s">
        <v>106</v>
      </c>
      <c r="B88" s="71" t="s">
        <v>107</v>
      </c>
      <c r="C88" s="72"/>
      <c r="D88" s="73"/>
      <c r="E88" s="73"/>
      <c r="F88" s="108"/>
      <c r="G88" s="74"/>
      <c r="H88" s="75"/>
    </row>
    <row r="89" spans="1:8" s="23" customFormat="1" ht="28.5" x14ac:dyDescent="0.2">
      <c r="A89" s="46" t="s">
        <v>108</v>
      </c>
      <c r="B89" s="21" t="s">
        <v>50</v>
      </c>
      <c r="C89" s="27" t="s">
        <v>49</v>
      </c>
      <c r="D89" s="27">
        <f>'נב"מ'!D89+'הגנה"צ'!D89+'שו"ט'!D89</f>
        <v>40</v>
      </c>
      <c r="E89" s="32">
        <v>100</v>
      </c>
      <c r="F89" s="109">
        <f>E89*D89</f>
        <v>4000</v>
      </c>
      <c r="G89" s="22"/>
    </row>
    <row r="90" spans="1:8" x14ac:dyDescent="0.2">
      <c r="A90" s="46" t="s">
        <v>109</v>
      </c>
      <c r="B90" s="25" t="s">
        <v>51</v>
      </c>
      <c r="C90" s="27" t="s">
        <v>49</v>
      </c>
      <c r="D90" s="27">
        <f>'נב"מ'!D90+'הגנה"צ'!D90+'שו"ט'!D90</f>
        <v>35</v>
      </c>
      <c r="E90" s="32">
        <v>50</v>
      </c>
      <c r="F90" s="109">
        <f>E90*D90</f>
        <v>1750</v>
      </c>
      <c r="G90" s="2"/>
    </row>
    <row r="91" spans="1:8" x14ac:dyDescent="0.2">
      <c r="A91" s="46" t="s">
        <v>110</v>
      </c>
      <c r="B91" s="26" t="s">
        <v>97</v>
      </c>
      <c r="C91" s="28" t="s">
        <v>11</v>
      </c>
      <c r="D91" s="27">
        <f>'נב"מ'!D91+'הגנה"צ'!D91+'שו"ט'!D91</f>
        <v>14</v>
      </c>
      <c r="E91" s="33">
        <v>135</v>
      </c>
      <c r="F91" s="110">
        <f>E91*D91</f>
        <v>1890</v>
      </c>
      <c r="G91" s="1"/>
    </row>
    <row r="92" spans="1:8" ht="15" x14ac:dyDescent="0.2">
      <c r="A92" s="79"/>
      <c r="B92" s="78" t="s">
        <v>111</v>
      </c>
      <c r="C92" s="16"/>
      <c r="D92" s="16"/>
      <c r="E92" s="33"/>
      <c r="F92" s="111">
        <f>SUM(F89:F91)</f>
        <v>7640</v>
      </c>
      <c r="G92" s="1"/>
    </row>
    <row r="93" spans="1:8" ht="15" x14ac:dyDescent="0.25">
      <c r="A93" s="61"/>
      <c r="B93" s="77" t="s">
        <v>112</v>
      </c>
      <c r="C93" s="16" t="s">
        <v>76</v>
      </c>
      <c r="D93" s="123"/>
      <c r="E93" s="58"/>
      <c r="F93" s="112"/>
      <c r="G93" s="1">
        <v>15</v>
      </c>
    </row>
    <row r="94" spans="1:8" ht="15" x14ac:dyDescent="0.25">
      <c r="A94" s="80"/>
      <c r="B94" s="118" t="s">
        <v>113</v>
      </c>
      <c r="C94" s="49"/>
      <c r="D94" s="49"/>
      <c r="E94" s="50"/>
      <c r="F94" s="113">
        <f>F92*(1-(D93/100))</f>
        <v>7640</v>
      </c>
      <c r="G94" s="52"/>
    </row>
    <row r="95" spans="1:8" s="76" customFormat="1" ht="15.75" customHeight="1" x14ac:dyDescent="0.25">
      <c r="A95" s="81">
        <v>4.2</v>
      </c>
      <c r="B95" s="119" t="s">
        <v>114</v>
      </c>
      <c r="C95" s="82"/>
      <c r="D95" s="83"/>
      <c r="E95" s="83"/>
      <c r="F95" s="114"/>
      <c r="G95" s="84"/>
      <c r="H95" s="75"/>
    </row>
    <row r="96" spans="1:8" s="91" customFormat="1" x14ac:dyDescent="0.2">
      <c r="A96" s="85" t="s">
        <v>101</v>
      </c>
      <c r="B96" s="86" t="s">
        <v>99</v>
      </c>
      <c r="C96" s="87" t="s">
        <v>11</v>
      </c>
      <c r="D96" s="87" t="s">
        <v>100</v>
      </c>
      <c r="E96" s="88">
        <f>'נב"מ'!E96+'הגנה"צ'!E96+'שו"ט'!E96</f>
        <v>71000</v>
      </c>
      <c r="F96" s="88">
        <f t="shared" ref="F96" si="4">E96*D96</f>
        <v>71000</v>
      </c>
      <c r="G96" s="89"/>
      <c r="H96" s="90"/>
    </row>
    <row r="97" spans="1:9" ht="15" x14ac:dyDescent="0.25">
      <c r="A97" s="61"/>
      <c r="B97" s="92" t="s">
        <v>115</v>
      </c>
      <c r="C97" s="16"/>
      <c r="D97" s="93"/>
      <c r="E97" s="93"/>
      <c r="F97" s="115">
        <f>SUM(F96)</f>
        <v>71000</v>
      </c>
      <c r="G97" s="94"/>
      <c r="H97" s="95"/>
      <c r="I97" s="96"/>
    </row>
    <row r="98" spans="1:9" ht="15.75" x14ac:dyDescent="0.25">
      <c r="A98" s="15"/>
      <c r="B98" s="120" t="s">
        <v>116</v>
      </c>
      <c r="C98" s="16" t="s">
        <v>76</v>
      </c>
      <c r="D98" s="123"/>
      <c r="E98" s="97"/>
      <c r="F98" s="116"/>
      <c r="G98" s="1">
        <v>12</v>
      </c>
      <c r="H98" s="99"/>
      <c r="I98" s="96"/>
    </row>
    <row r="99" spans="1:9" ht="15.75" thickBot="1" x14ac:dyDescent="0.3">
      <c r="A99" s="100"/>
      <c r="B99" s="101" t="s">
        <v>117</v>
      </c>
      <c r="C99" s="53"/>
      <c r="D99" s="102"/>
      <c r="E99" s="102"/>
      <c r="F99" s="115">
        <f>F97*(1+D98/100)</f>
        <v>71000</v>
      </c>
      <c r="G99" s="94"/>
      <c r="H99" s="95"/>
      <c r="I99" s="96"/>
    </row>
    <row r="100" spans="1:9" ht="15.75" thickBot="1" x14ac:dyDescent="0.3">
      <c r="A100" s="103"/>
      <c r="B100" s="104" t="s">
        <v>118</v>
      </c>
      <c r="C100" s="105"/>
      <c r="D100" s="106"/>
      <c r="E100" s="106"/>
      <c r="F100" s="117">
        <f>F94+F99</f>
        <v>78640</v>
      </c>
      <c r="G100" s="107"/>
      <c r="H100" s="95"/>
      <c r="I100" s="96"/>
    </row>
    <row r="101" spans="1:9" ht="15.75" thickTop="1" x14ac:dyDescent="0.2">
      <c r="A101" s="13"/>
      <c r="B101" s="3" t="s">
        <v>6</v>
      </c>
      <c r="C101" s="3"/>
      <c r="D101" s="3"/>
      <c r="E101" s="34"/>
      <c r="F101" s="34">
        <f>F55+F69+F86+F100</f>
        <v>480270</v>
      </c>
      <c r="G101" s="4"/>
    </row>
    <row r="102" spans="1:9" ht="15.75" thickBot="1" x14ac:dyDescent="0.25">
      <c r="A102" s="14"/>
      <c r="B102" s="5" t="s">
        <v>5</v>
      </c>
      <c r="C102" s="5"/>
      <c r="D102" s="5"/>
      <c r="E102" s="35"/>
      <c r="F102" s="35">
        <f>F101*1.17</f>
        <v>561915.9</v>
      </c>
      <c r="G102" s="6"/>
    </row>
    <row r="103" spans="1:9" ht="15" thickTop="1" x14ac:dyDescent="0.2">
      <c r="A103" s="67"/>
      <c r="B103" s="68"/>
      <c r="C103" s="67"/>
      <c r="D103" s="67"/>
      <c r="E103" s="69"/>
      <c r="F103" s="69"/>
      <c r="G103" s="68"/>
    </row>
  </sheetData>
  <protectedRanges>
    <protectedRange sqref="D54 D93 D68 D85" name="טווח1"/>
  </protectedRanges>
  <mergeCells count="4">
    <mergeCell ref="A1:F1"/>
    <mergeCell ref="A53:B53"/>
    <mergeCell ref="A67:B67"/>
    <mergeCell ref="A84:B84"/>
  </mergeCells>
  <pageMargins left="0.15748031496062992" right="0.37" top="0.23622047244094491" bottom="0.23622047244094491" header="0.15748031496062992" footer="0.15748031496062992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5</vt:i4>
      </vt:variant>
    </vt:vector>
  </HeadingPairs>
  <TitlesOfParts>
    <vt:vector size="9" baseType="lpstr">
      <vt:lpstr>נב"מ</vt:lpstr>
      <vt:lpstr>הגנה"צ</vt:lpstr>
      <vt:lpstr>שו"ט</vt:lpstr>
      <vt:lpstr>סה"כ</vt:lpstr>
      <vt:lpstr>'הגנה"צ'!WPrint_Area_W</vt:lpstr>
      <vt:lpstr>'נב"מ'!WPrint_Area_W</vt:lpstr>
      <vt:lpstr>'סה"כ'!WPrint_Area_W</vt:lpstr>
      <vt:lpstr>'שו"ט'!WPrint_Area_W</vt:lpstr>
      <vt:lpstr>'סה"כ'!WPrint_TitlesW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אורלי גבאי[Orly Gabay]</cp:lastModifiedBy>
  <cp:lastPrinted>2014-11-23T07:47:59Z</cp:lastPrinted>
  <dcterms:created xsi:type="dcterms:W3CDTF">2011-08-09T09:09:39Z</dcterms:created>
  <dcterms:modified xsi:type="dcterms:W3CDTF">2017-11-14T11:19:46Z</dcterms:modified>
</cp:coreProperties>
</file>